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fe\Downloads\"/>
    </mc:Choice>
  </mc:AlternateContent>
  <bookViews>
    <workbookView xWindow="0" yWindow="0" windowWidth="21600" windowHeight="9735" activeTab="1"/>
  </bookViews>
  <sheets>
    <sheet name="Ответы на форму (1)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B8" i="2" l="1"/>
  <c r="B12" i="2"/>
  <c r="B10" i="2"/>
  <c r="B9" i="2"/>
  <c r="B11" i="2"/>
  <c r="D49" i="1"/>
  <c r="E49" i="1"/>
  <c r="F49" i="1"/>
  <c r="G49" i="1"/>
  <c r="H49" i="1"/>
  <c r="I49" i="1"/>
  <c r="J49" i="1"/>
  <c r="K49" i="1"/>
  <c r="L49" i="1"/>
  <c r="M49" i="1"/>
  <c r="N49" i="1"/>
  <c r="O49" i="1"/>
  <c r="C49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Q3" i="1"/>
  <c r="W3" i="1" s="1"/>
  <c r="Q2" i="1"/>
  <c r="U2" i="1" s="1"/>
  <c r="Q4" i="1"/>
  <c r="U4" i="1" s="1"/>
  <c r="Q5" i="1"/>
  <c r="W5" i="1" s="1"/>
  <c r="Q6" i="1"/>
  <c r="U6" i="1" s="1"/>
  <c r="Q7" i="1"/>
  <c r="W7" i="1" s="1"/>
  <c r="Q8" i="1"/>
  <c r="U8" i="1" s="1"/>
  <c r="Q9" i="1"/>
  <c r="W9" i="1" s="1"/>
  <c r="Q10" i="1"/>
  <c r="U10" i="1" s="1"/>
  <c r="Q11" i="1"/>
  <c r="W11" i="1" s="1"/>
  <c r="Q12" i="1"/>
  <c r="U12" i="1" s="1"/>
  <c r="Q13" i="1"/>
  <c r="W13" i="1" s="1"/>
  <c r="Q14" i="1"/>
  <c r="U14" i="1" s="1"/>
  <c r="Q15" i="1"/>
  <c r="W15" i="1" s="1"/>
  <c r="Q16" i="1"/>
  <c r="U16" i="1" s="1"/>
  <c r="Q17" i="1"/>
  <c r="W17" i="1" s="1"/>
  <c r="Q18" i="1"/>
  <c r="U18" i="1" s="1"/>
  <c r="Q19" i="1"/>
  <c r="W19" i="1" s="1"/>
  <c r="Q20" i="1"/>
  <c r="U20" i="1" s="1"/>
  <c r="Q21" i="1"/>
  <c r="W21" i="1" s="1"/>
  <c r="Q22" i="1"/>
  <c r="U22" i="1" s="1"/>
  <c r="Q23" i="1"/>
  <c r="W23" i="1" s="1"/>
  <c r="Q24" i="1"/>
  <c r="U24" i="1" s="1"/>
  <c r="Q25" i="1"/>
  <c r="W25" i="1" s="1"/>
  <c r="Q26" i="1"/>
  <c r="U26" i="1" s="1"/>
  <c r="Q27" i="1"/>
  <c r="W27" i="1" s="1"/>
  <c r="Q28" i="1"/>
  <c r="U28" i="1" s="1"/>
  <c r="Q29" i="1"/>
  <c r="W29" i="1" s="1"/>
  <c r="Q30" i="1"/>
  <c r="U30" i="1" s="1"/>
  <c r="Q31" i="1"/>
  <c r="W31" i="1" s="1"/>
  <c r="Q32" i="1"/>
  <c r="U32" i="1" s="1"/>
  <c r="Q33" i="1"/>
  <c r="W33" i="1" s="1"/>
  <c r="Q34" i="1"/>
  <c r="U34" i="1" s="1"/>
  <c r="Q35" i="1"/>
  <c r="W35" i="1" s="1"/>
  <c r="Q36" i="1"/>
  <c r="U36" i="1" s="1"/>
  <c r="Q37" i="1"/>
  <c r="W37" i="1" s="1"/>
  <c r="Q38" i="1"/>
  <c r="U38" i="1" s="1"/>
  <c r="Q39" i="1"/>
  <c r="W39" i="1" s="1"/>
  <c r="Q40" i="1"/>
  <c r="U40" i="1" s="1"/>
  <c r="Q41" i="1"/>
  <c r="W41" i="1" s="1"/>
  <c r="Q42" i="1"/>
  <c r="U42" i="1" s="1"/>
  <c r="Q43" i="1"/>
  <c r="W43" i="1" s="1"/>
  <c r="Q44" i="1"/>
  <c r="U44" i="1" s="1"/>
  <c r="Q45" i="1"/>
  <c r="W45" i="1" s="1"/>
  <c r="Q46" i="1"/>
  <c r="U46" i="1" s="1"/>
  <c r="Q47" i="1"/>
  <c r="W47" i="1" s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2" i="1"/>
  <c r="P49" i="1" l="1"/>
  <c r="B7" i="2"/>
  <c r="Q49" i="1"/>
  <c r="T47" i="1"/>
  <c r="T45" i="1"/>
  <c r="T43" i="1"/>
  <c r="T41" i="1"/>
  <c r="T39" i="1"/>
  <c r="T37" i="1"/>
  <c r="T35" i="1"/>
  <c r="T33" i="1"/>
  <c r="T31" i="1"/>
  <c r="T29" i="1"/>
  <c r="T27" i="1"/>
  <c r="T25" i="1"/>
  <c r="T23" i="1"/>
  <c r="T21" i="1"/>
  <c r="T19" i="1"/>
  <c r="T17" i="1"/>
  <c r="T15" i="1"/>
  <c r="T13" i="1"/>
  <c r="T11" i="1"/>
  <c r="T9" i="1"/>
  <c r="T7" i="1"/>
  <c r="T5" i="1"/>
  <c r="T3" i="1"/>
  <c r="S47" i="1"/>
  <c r="S45" i="1"/>
  <c r="S43" i="1"/>
  <c r="S41" i="1"/>
  <c r="S39" i="1"/>
  <c r="S37" i="1"/>
  <c r="S35" i="1"/>
  <c r="S33" i="1"/>
  <c r="S31" i="1"/>
  <c r="S29" i="1"/>
  <c r="S27" i="1"/>
  <c r="S25" i="1"/>
  <c r="S23" i="1"/>
  <c r="S21" i="1"/>
  <c r="S19" i="1"/>
  <c r="S17" i="1"/>
  <c r="S15" i="1"/>
  <c r="S13" i="1"/>
  <c r="S11" i="1"/>
  <c r="S9" i="1"/>
  <c r="S7" i="1"/>
  <c r="S5" i="1"/>
  <c r="S3" i="1"/>
  <c r="U47" i="1"/>
  <c r="U45" i="1"/>
  <c r="U43" i="1"/>
  <c r="U41" i="1"/>
  <c r="U39" i="1"/>
  <c r="U37" i="1"/>
  <c r="U35" i="1"/>
  <c r="U33" i="1"/>
  <c r="U31" i="1"/>
  <c r="U29" i="1"/>
  <c r="U27" i="1"/>
  <c r="U25" i="1"/>
  <c r="U23" i="1"/>
  <c r="U21" i="1"/>
  <c r="U19" i="1"/>
  <c r="U17" i="1"/>
  <c r="U15" i="1"/>
  <c r="U13" i="1"/>
  <c r="U11" i="1"/>
  <c r="U9" i="1"/>
  <c r="U7" i="1"/>
  <c r="U5" i="1"/>
  <c r="U3" i="1"/>
  <c r="U48" i="1" s="1"/>
  <c r="U50" i="1" s="1"/>
  <c r="V2" i="1"/>
  <c r="V46" i="1"/>
  <c r="V44" i="1"/>
  <c r="V42" i="1"/>
  <c r="V40" i="1"/>
  <c r="V38" i="1"/>
  <c r="V36" i="1"/>
  <c r="V34" i="1"/>
  <c r="V32" i="1"/>
  <c r="V30" i="1"/>
  <c r="V28" i="1"/>
  <c r="V26" i="1"/>
  <c r="V24" i="1"/>
  <c r="V22" i="1"/>
  <c r="V20" i="1"/>
  <c r="V18" i="1"/>
  <c r="V16" i="1"/>
  <c r="V14" i="1"/>
  <c r="V12" i="1"/>
  <c r="V10" i="1"/>
  <c r="V8" i="1"/>
  <c r="V6" i="1"/>
  <c r="V4" i="1"/>
  <c r="W2" i="1"/>
  <c r="W46" i="1"/>
  <c r="W44" i="1"/>
  <c r="W42" i="1"/>
  <c r="W40" i="1"/>
  <c r="W38" i="1"/>
  <c r="W36" i="1"/>
  <c r="W34" i="1"/>
  <c r="W32" i="1"/>
  <c r="W30" i="1"/>
  <c r="W28" i="1"/>
  <c r="W26" i="1"/>
  <c r="W24" i="1"/>
  <c r="W22" i="1"/>
  <c r="W20" i="1"/>
  <c r="W18" i="1"/>
  <c r="W16" i="1"/>
  <c r="W14" i="1"/>
  <c r="W12" i="1"/>
  <c r="W10" i="1"/>
  <c r="W8" i="1"/>
  <c r="W6" i="1"/>
  <c r="W4" i="1"/>
  <c r="T46" i="1"/>
  <c r="T44" i="1"/>
  <c r="T42" i="1"/>
  <c r="T40" i="1"/>
  <c r="T38" i="1"/>
  <c r="T36" i="1"/>
  <c r="T34" i="1"/>
  <c r="T32" i="1"/>
  <c r="T30" i="1"/>
  <c r="T28" i="1"/>
  <c r="T26" i="1"/>
  <c r="T24" i="1"/>
  <c r="T22" i="1"/>
  <c r="T20" i="1"/>
  <c r="T18" i="1"/>
  <c r="T16" i="1"/>
  <c r="T14" i="1"/>
  <c r="T12" i="1"/>
  <c r="T10" i="1"/>
  <c r="T8" i="1"/>
  <c r="T6" i="1"/>
  <c r="T4" i="1"/>
  <c r="S2" i="1"/>
  <c r="S46" i="1"/>
  <c r="S44" i="1"/>
  <c r="S42" i="1"/>
  <c r="S40" i="1"/>
  <c r="S38" i="1"/>
  <c r="S36" i="1"/>
  <c r="S34" i="1"/>
  <c r="S32" i="1"/>
  <c r="S30" i="1"/>
  <c r="S28" i="1"/>
  <c r="S26" i="1"/>
  <c r="S24" i="1"/>
  <c r="S22" i="1"/>
  <c r="S20" i="1"/>
  <c r="S18" i="1"/>
  <c r="S16" i="1"/>
  <c r="S14" i="1"/>
  <c r="S12" i="1"/>
  <c r="S10" i="1"/>
  <c r="S8" i="1"/>
  <c r="S6" i="1"/>
  <c r="S4" i="1"/>
  <c r="T2" i="1"/>
  <c r="V47" i="1"/>
  <c r="V45" i="1"/>
  <c r="V43" i="1"/>
  <c r="V41" i="1"/>
  <c r="V39" i="1"/>
  <c r="V37" i="1"/>
  <c r="V35" i="1"/>
  <c r="V33" i="1"/>
  <c r="V31" i="1"/>
  <c r="V29" i="1"/>
  <c r="V27" i="1"/>
  <c r="V25" i="1"/>
  <c r="V23" i="1"/>
  <c r="V21" i="1"/>
  <c r="V19" i="1"/>
  <c r="V17" i="1"/>
  <c r="V15" i="1"/>
  <c r="V13" i="1"/>
  <c r="V11" i="1"/>
  <c r="V9" i="1"/>
  <c r="V7" i="1"/>
  <c r="V5" i="1"/>
  <c r="V3" i="1"/>
  <c r="T48" i="1" l="1"/>
  <c r="T50" i="1" s="1"/>
  <c r="W48" i="1"/>
  <c r="W50" i="1" s="1"/>
  <c r="S48" i="1"/>
  <c r="V48" i="1"/>
  <c r="V50" i="1" s="1"/>
</calcChain>
</file>

<file path=xl/sharedStrings.xml><?xml version="1.0" encoding="utf-8"?>
<sst xmlns="http://schemas.openxmlformats.org/spreadsheetml/2006/main" count="29" uniqueCount="29">
  <si>
    <t>Отметка времени</t>
  </si>
  <si>
    <t>Адрес электронной почты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</si>
  <si>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</si>
  <si>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</si>
  <si>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</si>
  <si>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</si>
  <si>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</si>
  <si>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</si>
  <si>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</si>
  <si>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</si>
  <si>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</si>
  <si>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</si>
  <si>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</si>
  <si>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</si>
  <si>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</si>
  <si>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середнє по людині</t>
  </si>
  <si>
    <t>середнє по питанню</t>
  </si>
  <si>
    <t>сума по людині</t>
  </si>
  <si>
    <t>Згуртованість та організованість.</t>
  </si>
  <si>
    <t>Мажорний життєстверджуючий настрій у колективі</t>
  </si>
  <si>
    <t>Атмосфера колективної турботи</t>
  </si>
  <si>
    <t>Ставлення до адміністрації та керівника</t>
  </si>
  <si>
    <t>Прийняття індивідуальності в колективі</t>
  </si>
  <si>
    <t>Комунікація всередині колективу</t>
  </si>
  <si>
    <t>Негативний</t>
  </si>
  <si>
    <t>Гірше норми</t>
  </si>
  <si>
    <t>Нормальний</t>
  </si>
  <si>
    <t>Хороший</t>
  </si>
  <si>
    <t>Близький до ідеального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</si>
</sst>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4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rgb="FF000000"/>
      <name val="Arial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Лист1!$A$7</c:f>
              <c:strCache>
                <c:ptCount val="1"/>
                <c:pt idx="0">
                  <c:v>Згуртованість та організованість.</c:v>
                </c:pt>
              </c:strCache>
            </c:strRef>
          </c:tx>
          <c:invertIfNegative val="0"/>
          <c:cat>
            <c:strLit>
              <c:ptCount val="1"/>
              <c:pt idx="0">
                <c:v>Рівень прояву критерію оцінки психологічного мікроклімату</c:v>
              </c:pt>
            </c:strLit>
          </c:cat>
          <c:val>
            <c:numRef>
              <c:f>Лист1!$B$7</c:f>
              <c:numCache>
                <c:formatCode>General</c:formatCode>
                <c:ptCount val="1"/>
                <c:pt idx="0">
                  <c:v>3.6391304347826088</c:v>
                </c:pt>
              </c:numCache>
            </c:numRef>
          </c:val>
        </c:ser>
        <c:ser>
          <c:idx val="1"/>
          <c:order val="1"/>
          <c:tx>
            <c:strRef>
              <c:f>Лист1!$A$8</c:f>
              <c:strCache>
                <c:ptCount val="1"/>
                <c:pt idx="0">
                  <c:v>Прийняття індивідуальності в колективі</c:v>
                </c:pt>
              </c:strCache>
            </c:strRef>
          </c:tx>
          <c:invertIfNegative val="0"/>
          <c:cat>
            <c:strLit>
              <c:ptCount val="1"/>
              <c:pt idx="0">
                <c:v>Рівень прояву критерію оцінки психологічного мікроклімату</c:v>
              </c:pt>
            </c:strLit>
          </c:cat>
          <c:val>
            <c:numRef>
              <c:f>Лист1!$B$8</c:f>
              <c:numCache>
                <c:formatCode>General</c:formatCode>
                <c:ptCount val="1"/>
                <c:pt idx="0">
                  <c:v>3.6159420289855078</c:v>
                </c:pt>
              </c:numCache>
            </c:numRef>
          </c:val>
        </c:ser>
        <c:ser>
          <c:idx val="2"/>
          <c:order val="2"/>
          <c:tx>
            <c:strRef>
              <c:f>Лист1!$A$9</c:f>
              <c:strCache>
                <c:ptCount val="1"/>
                <c:pt idx="0">
                  <c:v>Мажорний життєстверджуючий настрій у колективі</c:v>
                </c:pt>
              </c:strCache>
            </c:strRef>
          </c:tx>
          <c:invertIfNegative val="0"/>
          <c:cat>
            <c:strLit>
              <c:ptCount val="1"/>
              <c:pt idx="0">
                <c:v>Рівень прояву критерію оцінки психологічного мікроклімату</c:v>
              </c:pt>
            </c:strLit>
          </c:cat>
          <c:val>
            <c:numRef>
              <c:f>Лист1!$B$9</c:f>
              <c:numCache>
                <c:formatCode>General</c:formatCode>
                <c:ptCount val="1"/>
                <c:pt idx="0">
                  <c:v>3.5072463768115938</c:v>
                </c:pt>
              </c:numCache>
            </c:numRef>
          </c:val>
        </c:ser>
        <c:ser>
          <c:idx val="3"/>
          <c:order val="3"/>
          <c:tx>
            <c:strRef>
              <c:f>Лист1!$A$10</c:f>
              <c:strCache>
                <c:ptCount val="1"/>
                <c:pt idx="0">
                  <c:v>Атмосфера колективної турботи</c:v>
                </c:pt>
              </c:strCache>
            </c:strRef>
          </c:tx>
          <c:invertIfNegative val="0"/>
          <c:cat>
            <c:strLit>
              <c:ptCount val="1"/>
              <c:pt idx="0">
                <c:v>Рівень прояву критерію оцінки психологічного мікроклімату</c:v>
              </c:pt>
            </c:strLit>
          </c:cat>
          <c:val>
            <c:numRef>
              <c:f>Лист1!$B$10</c:f>
              <c:numCache>
                <c:formatCode>General</c:formatCode>
                <c:ptCount val="1"/>
                <c:pt idx="0">
                  <c:v>3.7521739130434781</c:v>
                </c:pt>
              </c:numCache>
            </c:numRef>
          </c:val>
        </c:ser>
        <c:ser>
          <c:idx val="4"/>
          <c:order val="4"/>
          <c:tx>
            <c:strRef>
              <c:f>Лист1!$A$11</c:f>
              <c:strCache>
                <c:ptCount val="1"/>
                <c:pt idx="0">
                  <c:v>Ставлення до адміністрації та керівника</c:v>
                </c:pt>
              </c:strCache>
            </c:strRef>
          </c:tx>
          <c:invertIfNegative val="0"/>
          <c:cat>
            <c:strLit>
              <c:ptCount val="1"/>
              <c:pt idx="0">
                <c:v>Рівень прояву критерію оцінки психологічного мікроклімату</c:v>
              </c:pt>
            </c:strLit>
          </c:cat>
          <c:val>
            <c:numRef>
              <c:f>Лист1!$B$11</c:f>
              <c:numCache>
                <c:formatCode>General</c:formatCode>
                <c:ptCount val="1"/>
                <c:pt idx="0">
                  <c:v>3.2898550724637681</c:v>
                </c:pt>
              </c:numCache>
            </c:numRef>
          </c:val>
        </c:ser>
        <c:ser>
          <c:idx val="5"/>
          <c:order val="5"/>
          <c:tx>
            <c:strRef>
              <c:f>Лист1!$A$12</c:f>
              <c:strCache>
                <c:ptCount val="1"/>
                <c:pt idx="0">
                  <c:v>Комунікація всередині колективу</c:v>
                </c:pt>
              </c:strCache>
            </c:strRef>
          </c:tx>
          <c:invertIfNegative val="0"/>
          <c:val>
            <c:numRef>
              <c:f>Лист1!$B$12</c:f>
              <c:numCache>
                <c:formatCode>General</c:formatCode>
                <c:ptCount val="1"/>
                <c:pt idx="0">
                  <c:v>3.7391304347826089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779672"/>
        <c:axId val="304780064"/>
      </c:barChart>
      <c:catAx>
        <c:axId val="304779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4780064"/>
        <c:crosses val="autoZero"/>
        <c:auto val="1"/>
        <c:lblAlgn val="ctr"/>
        <c:lblOffset val="100"/>
        <c:noMultiLvlLbl val="0"/>
      </c:catAx>
      <c:valAx>
        <c:axId val="304780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4779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Лист1!$A$7</c:f>
              <c:strCache>
                <c:ptCount val="1"/>
                <c:pt idx="0">
                  <c:v>Згуртованість та організованість.</c:v>
                </c:pt>
              </c:strCache>
            </c:strRef>
          </c:tx>
          <c:invertIfNegative val="0"/>
          <c:cat>
            <c:strLit>
              <c:ptCount val="1"/>
              <c:pt idx="0">
                <c:v>Рівень прояву критерію оцінки психологічного мікроклімату</c:v>
              </c:pt>
            </c:strLit>
          </c:cat>
          <c:val>
            <c:numRef>
              <c:f>Лист1!$B$7</c:f>
              <c:numCache>
                <c:formatCode>General</c:formatCode>
                <c:ptCount val="1"/>
                <c:pt idx="0">
                  <c:v>3.6391304347826088</c:v>
                </c:pt>
              </c:numCache>
            </c:numRef>
          </c:val>
        </c:ser>
        <c:ser>
          <c:idx val="1"/>
          <c:order val="1"/>
          <c:tx>
            <c:strRef>
              <c:f>Лист1!$A$8</c:f>
              <c:strCache>
                <c:ptCount val="1"/>
                <c:pt idx="0">
                  <c:v>Прийняття індивідуальності в колективі</c:v>
                </c:pt>
              </c:strCache>
            </c:strRef>
          </c:tx>
          <c:invertIfNegative val="0"/>
          <c:cat>
            <c:strLit>
              <c:ptCount val="1"/>
              <c:pt idx="0">
                <c:v>Рівень прояву критерію оцінки психологічного мікроклімату</c:v>
              </c:pt>
            </c:strLit>
          </c:cat>
          <c:val>
            <c:numRef>
              <c:f>Лист1!$B$8</c:f>
              <c:numCache>
                <c:formatCode>General</c:formatCode>
                <c:ptCount val="1"/>
                <c:pt idx="0">
                  <c:v>3.6159420289855078</c:v>
                </c:pt>
              </c:numCache>
            </c:numRef>
          </c:val>
        </c:ser>
        <c:ser>
          <c:idx val="2"/>
          <c:order val="2"/>
          <c:tx>
            <c:strRef>
              <c:f>Лист1!$A$9</c:f>
              <c:strCache>
                <c:ptCount val="1"/>
                <c:pt idx="0">
                  <c:v>Мажорний життєстверджуючий настрій у колективі</c:v>
                </c:pt>
              </c:strCache>
            </c:strRef>
          </c:tx>
          <c:invertIfNegative val="0"/>
          <c:cat>
            <c:strLit>
              <c:ptCount val="1"/>
              <c:pt idx="0">
                <c:v>Рівень прояву критерію оцінки психологічного мікроклімату</c:v>
              </c:pt>
            </c:strLit>
          </c:cat>
          <c:val>
            <c:numRef>
              <c:f>Лист1!$B$9</c:f>
              <c:numCache>
                <c:formatCode>General</c:formatCode>
                <c:ptCount val="1"/>
                <c:pt idx="0">
                  <c:v>3.5072463768115938</c:v>
                </c:pt>
              </c:numCache>
            </c:numRef>
          </c:val>
        </c:ser>
        <c:ser>
          <c:idx val="3"/>
          <c:order val="3"/>
          <c:tx>
            <c:strRef>
              <c:f>Лист1!$A$10</c:f>
              <c:strCache>
                <c:ptCount val="1"/>
                <c:pt idx="0">
                  <c:v>Атмосфера колективної турботи</c:v>
                </c:pt>
              </c:strCache>
            </c:strRef>
          </c:tx>
          <c:invertIfNegative val="0"/>
          <c:trendline>
            <c:trendlineType val="linear"/>
            <c:dispRSqr val="0"/>
            <c:dispEq val="0"/>
          </c:trendline>
          <c:cat>
            <c:strLit>
              <c:ptCount val="1"/>
              <c:pt idx="0">
                <c:v>Рівень прояву критерію оцінки психологічного мікроклімату</c:v>
              </c:pt>
            </c:strLit>
          </c:cat>
          <c:val>
            <c:numRef>
              <c:f>Лист1!$B$10</c:f>
              <c:numCache>
                <c:formatCode>General</c:formatCode>
                <c:ptCount val="1"/>
                <c:pt idx="0">
                  <c:v>3.7521739130434781</c:v>
                </c:pt>
              </c:numCache>
            </c:numRef>
          </c:val>
        </c:ser>
        <c:ser>
          <c:idx val="4"/>
          <c:order val="4"/>
          <c:tx>
            <c:strRef>
              <c:f>Лист1!$A$11</c:f>
              <c:strCache>
                <c:ptCount val="1"/>
                <c:pt idx="0">
                  <c:v>Ставлення до адміністрації та керівника</c:v>
                </c:pt>
              </c:strCache>
            </c:strRef>
          </c:tx>
          <c:invertIfNegative val="0"/>
          <c:trendline>
            <c:trendlineType val="linear"/>
            <c:dispRSqr val="0"/>
            <c:dispEq val="0"/>
          </c:trendline>
          <c:cat>
            <c:strLit>
              <c:ptCount val="1"/>
              <c:pt idx="0">
                <c:v>Рівень прояву критерію оцінки психологічного мікроклімату</c:v>
              </c:pt>
            </c:strLit>
          </c:cat>
          <c:val>
            <c:numRef>
              <c:f>Лист1!$B$11</c:f>
              <c:numCache>
                <c:formatCode>General</c:formatCode>
                <c:ptCount val="1"/>
                <c:pt idx="0">
                  <c:v>3.2898550724637681</c:v>
                </c:pt>
              </c:numCache>
            </c:numRef>
          </c:val>
        </c:ser>
        <c:ser>
          <c:idx val="5"/>
          <c:order val="5"/>
          <c:tx>
            <c:strRef>
              <c:f>Лист1!$A$12</c:f>
              <c:strCache>
                <c:ptCount val="1"/>
                <c:pt idx="0">
                  <c:v>Комунікація всередині колективу</c:v>
                </c:pt>
              </c:strCache>
            </c:strRef>
          </c:tx>
          <c:invertIfNegative val="0"/>
          <c:val>
            <c:numRef>
              <c:f>Лист1!$B$12</c:f>
              <c:numCache>
                <c:formatCode>General</c:formatCode>
                <c:ptCount val="1"/>
                <c:pt idx="0">
                  <c:v>3.7391304347826089</c:v>
                </c:pt>
              </c:numCache>
            </c:numRef>
          </c:val>
        </c:ser>
        <c:ser>
          <c:idx val="6"/>
          <c:order val="6"/>
          <c:tx>
            <c:v>Найвище значення</c:v>
          </c:tx>
          <c:invertIfNegative val="0"/>
          <c:val>
            <c:numLit>
              <c:formatCode>General</c:formatCode>
              <c:ptCount val="1"/>
              <c:pt idx="0">
                <c:v>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397952"/>
        <c:axId val="306391288"/>
      </c:barChart>
      <c:catAx>
        <c:axId val="306397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6391288"/>
        <c:crosses val="autoZero"/>
        <c:auto val="1"/>
        <c:lblAlgn val="ctr"/>
        <c:lblOffset val="100"/>
        <c:noMultiLvlLbl val="0"/>
      </c:catAx>
      <c:valAx>
        <c:axId val="306391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6397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Кількість осіб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'Ответы на форму (1)'!$S$49:$W$49</c:f>
              <c:strCache>
                <c:ptCount val="5"/>
                <c:pt idx="0">
                  <c:v>Негативний</c:v>
                </c:pt>
                <c:pt idx="1">
                  <c:v>Гірше норми</c:v>
                </c:pt>
                <c:pt idx="2">
                  <c:v>Нормальний</c:v>
                </c:pt>
                <c:pt idx="3">
                  <c:v>Хороший</c:v>
                </c:pt>
                <c:pt idx="4">
                  <c:v>Близький до ідеального</c:v>
                </c:pt>
              </c:strCache>
            </c:strRef>
          </c:cat>
          <c:val>
            <c:numRef>
              <c:f>'Ответы на форму (1)'!$S$50:$W$50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18</c:v>
                </c:pt>
                <c:pt idx="4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327660</xdr:colOff>
      <xdr:row>14</xdr:row>
      <xdr:rowOff>38100</xdr:rowOff>
    </xdr:from>
    <xdr:to>
      <xdr:col>17</xdr:col>
      <xdr:colOff>358140</xdr:colOff>
      <xdr:row>38</xdr:row>
      <xdr:rowOff>121920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541020</xdr:colOff>
      <xdr:row>14</xdr:row>
      <xdr:rowOff>22860</xdr:rowOff>
    </xdr:from>
    <xdr:to>
      <xdr:col>6</xdr:col>
      <xdr:colOff>495300</xdr:colOff>
      <xdr:row>38</xdr:row>
      <xdr:rowOff>106680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510540</xdr:colOff>
      <xdr:row>40</xdr:row>
      <xdr:rowOff>106680</xdr:rowOff>
    </xdr:from>
    <xdr:to>
      <xdr:col>7</xdr:col>
      <xdr:colOff>60960</xdr:colOff>
      <xdr:row>60</xdr:row>
      <xdr:rowOff>121920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53"/>
  <sheetViews>
    <sheetView topLeftCell="O1" workbookViewId="0">
      <pane ySplit="1" topLeftCell="A42" activePane="bottomLeft" state="frozen"/>
      <selection pane="bottomLeft" activeCell="S49" sqref="S49:W50"/>
    </sheetView>
  </sheetViews>
  <sheetFormatPr defaultColWidth="12.7109375" defaultRowHeight="15.75" customHeight="1" x14ac:dyDescent="0.2"/>
  <cols>
    <col min="1" max="21" width="18.85546875" customWidth="1"/>
  </cols>
  <sheetData>
    <row r="1" spans="1:23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3" t="s">
        <v>17</v>
      </c>
    </row>
    <row r="2" spans="1:23" ht="12.75" x14ac:dyDescent="0.2">
      <c r="A2" s="2">
        <v>45244.466160891199</v>
      </c>
      <c r="B2" s="3"/>
      <c r="C2" s="3">
        <v>3</v>
      </c>
      <c r="D2" s="3">
        <v>4</v>
      </c>
      <c r="E2" s="3">
        <v>3</v>
      </c>
      <c r="F2" s="3">
        <v>2</v>
      </c>
      <c r="G2" s="3">
        <v>5</v>
      </c>
      <c r="H2" s="3">
        <v>4</v>
      </c>
      <c r="I2" s="3">
        <v>3</v>
      </c>
      <c r="J2" s="3">
        <v>2</v>
      </c>
      <c r="K2" s="3">
        <v>2</v>
      </c>
      <c r="L2" s="3">
        <v>2</v>
      </c>
      <c r="M2" s="3">
        <v>1</v>
      </c>
      <c r="N2" s="3">
        <v>3</v>
      </c>
      <c r="O2" s="3">
        <v>3</v>
      </c>
      <c r="P2">
        <f>AVERAGE(C2:O2)</f>
        <v>2.8461538461538463</v>
      </c>
      <c r="Q2">
        <f>SUM(C2:O2)</f>
        <v>37</v>
      </c>
      <c r="S2">
        <f>IF(AND(Q2&lt;13,Q2&gt;0),Негативний,0)</f>
        <v>0</v>
      </c>
      <c r="T2">
        <f>IF(AND(Q2&gt;13,Q2&lt;26),2,0)</f>
        <v>0</v>
      </c>
      <c r="U2">
        <f>IF(AND(Q2&gt;26,Q2&lt;39),3,0)</f>
        <v>3</v>
      </c>
      <c r="V2">
        <f>IF(AND(Q2&gt;39,Q2&lt;52),4,0)</f>
        <v>0</v>
      </c>
      <c r="W2">
        <f>IF(AND(Q2&gt;52,Q2&lt;65),5,0)</f>
        <v>0</v>
      </c>
    </row>
    <row r="3" spans="1:23" ht="12.75" x14ac:dyDescent="0.2">
      <c r="A3" s="2">
        <v>45244.738685428238</v>
      </c>
      <c r="B3" s="3"/>
      <c r="C3" s="3">
        <v>4</v>
      </c>
      <c r="D3" s="3">
        <v>5</v>
      </c>
      <c r="E3" s="3">
        <v>4</v>
      </c>
      <c r="F3" s="3">
        <v>4</v>
      </c>
      <c r="G3" s="3">
        <v>5</v>
      </c>
      <c r="H3" s="3">
        <v>5</v>
      </c>
      <c r="I3" s="3">
        <v>5</v>
      </c>
      <c r="J3" s="3">
        <v>5</v>
      </c>
      <c r="K3" s="3">
        <v>5</v>
      </c>
      <c r="L3" s="3">
        <v>1</v>
      </c>
      <c r="M3" s="3">
        <v>4</v>
      </c>
      <c r="N3" s="3">
        <v>4</v>
      </c>
      <c r="O3" s="3">
        <v>4</v>
      </c>
      <c r="P3">
        <f t="shared" ref="P3:P47" si="0">AVERAGE(C3:O3)</f>
        <v>4.2307692307692308</v>
      </c>
      <c r="Q3">
        <f>SUM(C3:O3)</f>
        <v>55</v>
      </c>
      <c r="S3">
        <f>IF(AND(Q3&lt;13,Q3&gt;0),Негативний,0)</f>
        <v>0</v>
      </c>
      <c r="T3">
        <f t="shared" ref="T3:T47" si="1">IF(AND(Q3&gt;13,Q3&lt;26),2,0)</f>
        <v>0</v>
      </c>
      <c r="U3">
        <f t="shared" ref="U3:U47" si="2">IF(AND(Q3&gt;26,Q3&lt;39),3,0)</f>
        <v>0</v>
      </c>
      <c r="V3">
        <f t="shared" ref="V3:V47" si="3">IF(AND(Q3&gt;39,Q3&lt;52),4,0)</f>
        <v>0</v>
      </c>
      <c r="W3">
        <f t="shared" ref="W3:W47" si="4">IF(AND(Q3&gt;52,Q3&lt;65),5,0)</f>
        <v>5</v>
      </c>
    </row>
    <row r="4" spans="1:23" ht="12.75" x14ac:dyDescent="0.2">
      <c r="A4" s="2">
        <v>45244.739236851849</v>
      </c>
      <c r="B4" s="3"/>
      <c r="C4" s="3">
        <v>4</v>
      </c>
      <c r="D4" s="3">
        <v>5</v>
      </c>
      <c r="E4" s="3">
        <v>5</v>
      </c>
      <c r="F4" s="3">
        <v>3</v>
      </c>
      <c r="G4" s="3">
        <v>5</v>
      </c>
      <c r="H4" s="3">
        <v>4</v>
      </c>
      <c r="I4" s="3">
        <v>3</v>
      </c>
      <c r="J4" s="3">
        <v>3</v>
      </c>
      <c r="K4" s="3">
        <v>3</v>
      </c>
      <c r="L4" s="3">
        <v>2</v>
      </c>
      <c r="M4" s="3">
        <v>4</v>
      </c>
      <c r="N4" s="3">
        <v>3</v>
      </c>
      <c r="O4" s="3">
        <v>3</v>
      </c>
      <c r="P4">
        <f t="shared" si="0"/>
        <v>3.6153846153846154</v>
      </c>
      <c r="Q4">
        <f t="shared" ref="Q4:Q47" si="5">SUM(C4:O4)</f>
        <v>47</v>
      </c>
      <c r="S4">
        <f>IF(AND(Q4&lt;13,Q4&gt;0),Негативний,0)</f>
        <v>0</v>
      </c>
      <c r="T4">
        <f t="shared" si="1"/>
        <v>0</v>
      </c>
      <c r="U4">
        <f t="shared" si="2"/>
        <v>0</v>
      </c>
      <c r="V4">
        <f t="shared" si="3"/>
        <v>4</v>
      </c>
      <c r="W4">
        <f t="shared" si="4"/>
        <v>0</v>
      </c>
    </row>
    <row r="5" spans="1:23" ht="12.75" x14ac:dyDescent="0.2">
      <c r="A5" s="2">
        <v>45244.740176261577</v>
      </c>
      <c r="B5" s="3"/>
      <c r="C5" s="3">
        <v>4</v>
      </c>
      <c r="D5" s="3">
        <v>4</v>
      </c>
      <c r="E5" s="3">
        <v>3</v>
      </c>
      <c r="F5" s="3">
        <v>3</v>
      </c>
      <c r="G5" s="3">
        <v>4</v>
      </c>
      <c r="H5" s="3">
        <v>3</v>
      </c>
      <c r="I5" s="3">
        <v>4</v>
      </c>
      <c r="J5" s="3">
        <v>2</v>
      </c>
      <c r="K5" s="3">
        <v>4</v>
      </c>
      <c r="L5" s="3">
        <v>3</v>
      </c>
      <c r="M5" s="3">
        <v>5</v>
      </c>
      <c r="N5" s="3">
        <v>5</v>
      </c>
      <c r="O5" s="3">
        <v>3</v>
      </c>
      <c r="P5">
        <f t="shared" si="0"/>
        <v>3.6153846153846154</v>
      </c>
      <c r="Q5">
        <f t="shared" si="5"/>
        <v>47</v>
      </c>
      <c r="S5">
        <f>IF(AND(Q5&lt;13,Q5&gt;0),Негативний,0)</f>
        <v>0</v>
      </c>
      <c r="T5">
        <f t="shared" si="1"/>
        <v>0</v>
      </c>
      <c r="U5">
        <f t="shared" si="2"/>
        <v>0</v>
      </c>
      <c r="V5">
        <f t="shared" si="3"/>
        <v>4</v>
      </c>
      <c r="W5">
        <f t="shared" si="4"/>
        <v>0</v>
      </c>
    </row>
    <row r="6" spans="1:23" ht="12.75" x14ac:dyDescent="0.2">
      <c r="A6" s="2">
        <v>45244.741304571755</v>
      </c>
      <c r="B6" s="3"/>
      <c r="C6" s="3">
        <v>5</v>
      </c>
      <c r="D6" s="3">
        <v>5</v>
      </c>
      <c r="E6" s="3">
        <v>5</v>
      </c>
      <c r="F6" s="3">
        <v>5</v>
      </c>
      <c r="G6" s="3">
        <v>5</v>
      </c>
      <c r="H6" s="3">
        <v>5</v>
      </c>
      <c r="I6" s="3">
        <v>5</v>
      </c>
      <c r="J6" s="3">
        <v>5</v>
      </c>
      <c r="K6" s="3">
        <v>5</v>
      </c>
      <c r="L6" s="3">
        <v>3</v>
      </c>
      <c r="M6" s="3">
        <v>5</v>
      </c>
      <c r="N6" s="3">
        <v>5</v>
      </c>
      <c r="O6" s="3">
        <v>5</v>
      </c>
      <c r="P6">
        <f t="shared" si="0"/>
        <v>4.8461538461538458</v>
      </c>
      <c r="Q6">
        <f t="shared" si="5"/>
        <v>63</v>
      </c>
      <c r="S6">
        <f>IF(AND(Q6&lt;13,Q6&gt;0),Негативний,0)</f>
        <v>0</v>
      </c>
      <c r="T6">
        <f t="shared" si="1"/>
        <v>0</v>
      </c>
      <c r="U6">
        <f t="shared" si="2"/>
        <v>0</v>
      </c>
      <c r="V6">
        <f t="shared" si="3"/>
        <v>0</v>
      </c>
      <c r="W6">
        <f t="shared" si="4"/>
        <v>5</v>
      </c>
    </row>
    <row r="7" spans="1:23" ht="12.75" x14ac:dyDescent="0.2">
      <c r="A7" s="2">
        <v>45244.742601377315</v>
      </c>
      <c r="B7" s="3"/>
      <c r="C7" s="3">
        <v>3</v>
      </c>
      <c r="D7" s="3">
        <v>5</v>
      </c>
      <c r="E7" s="3">
        <v>5</v>
      </c>
      <c r="F7" s="3">
        <v>4</v>
      </c>
      <c r="G7" s="3">
        <v>5</v>
      </c>
      <c r="H7" s="3">
        <v>4</v>
      </c>
      <c r="I7" s="3">
        <v>4</v>
      </c>
      <c r="J7" s="3">
        <v>4</v>
      </c>
      <c r="K7" s="3">
        <v>4</v>
      </c>
      <c r="L7" s="3">
        <v>3</v>
      </c>
      <c r="M7" s="3">
        <v>3</v>
      </c>
      <c r="N7" s="3">
        <v>4</v>
      </c>
      <c r="O7" s="3">
        <v>3</v>
      </c>
      <c r="P7">
        <f t="shared" si="0"/>
        <v>3.9230769230769229</v>
      </c>
      <c r="Q7">
        <f t="shared" si="5"/>
        <v>51</v>
      </c>
      <c r="S7">
        <f>IF(AND(Q7&lt;13,Q7&gt;0),Негативний,0)</f>
        <v>0</v>
      </c>
      <c r="T7">
        <f t="shared" si="1"/>
        <v>0</v>
      </c>
      <c r="U7">
        <f t="shared" si="2"/>
        <v>0</v>
      </c>
      <c r="V7">
        <f t="shared" si="3"/>
        <v>4</v>
      </c>
      <c r="W7">
        <f t="shared" si="4"/>
        <v>0</v>
      </c>
    </row>
    <row r="8" spans="1:23" ht="12.75" x14ac:dyDescent="0.2">
      <c r="A8" s="2">
        <v>45244.745153888885</v>
      </c>
      <c r="B8" s="3"/>
      <c r="C8" s="3">
        <v>4</v>
      </c>
      <c r="D8" s="3">
        <v>5</v>
      </c>
      <c r="E8" s="3">
        <v>5</v>
      </c>
      <c r="F8" s="3">
        <v>3</v>
      </c>
      <c r="G8" s="3">
        <v>5</v>
      </c>
      <c r="H8" s="3">
        <v>5</v>
      </c>
      <c r="I8" s="3">
        <v>3</v>
      </c>
      <c r="J8" s="3">
        <v>5</v>
      </c>
      <c r="K8" s="3">
        <v>4</v>
      </c>
      <c r="L8" s="3">
        <v>2</v>
      </c>
      <c r="M8" s="3">
        <v>5</v>
      </c>
      <c r="N8" s="3">
        <v>3</v>
      </c>
      <c r="O8" s="3">
        <v>5</v>
      </c>
      <c r="P8">
        <f t="shared" si="0"/>
        <v>4.1538461538461542</v>
      </c>
      <c r="Q8">
        <f t="shared" si="5"/>
        <v>54</v>
      </c>
      <c r="S8">
        <f>IF(AND(Q8&lt;13,Q8&gt;0),Негативний,0)</f>
        <v>0</v>
      </c>
      <c r="T8">
        <f t="shared" si="1"/>
        <v>0</v>
      </c>
      <c r="U8">
        <f t="shared" si="2"/>
        <v>0</v>
      </c>
      <c r="V8">
        <f t="shared" si="3"/>
        <v>0</v>
      </c>
      <c r="W8">
        <f t="shared" si="4"/>
        <v>5</v>
      </c>
    </row>
    <row r="9" spans="1:23" ht="12.75" x14ac:dyDescent="0.2">
      <c r="A9" s="2">
        <v>45244.746156550929</v>
      </c>
      <c r="B9" s="3"/>
      <c r="C9" s="3">
        <v>4</v>
      </c>
      <c r="D9" s="3">
        <v>3</v>
      </c>
      <c r="E9" s="3">
        <v>5</v>
      </c>
      <c r="F9" s="3">
        <v>5</v>
      </c>
      <c r="G9" s="3">
        <v>5</v>
      </c>
      <c r="H9" s="3">
        <v>5</v>
      </c>
      <c r="I9" s="3">
        <v>5</v>
      </c>
      <c r="J9" s="3">
        <v>2</v>
      </c>
      <c r="K9" s="3">
        <v>5</v>
      </c>
      <c r="L9" s="3">
        <v>4</v>
      </c>
      <c r="M9" s="3">
        <v>4</v>
      </c>
      <c r="N9" s="3">
        <v>4</v>
      </c>
      <c r="O9" s="3">
        <v>3</v>
      </c>
      <c r="P9">
        <f t="shared" si="0"/>
        <v>4.1538461538461542</v>
      </c>
      <c r="Q9">
        <f t="shared" si="5"/>
        <v>54</v>
      </c>
      <c r="S9">
        <f>IF(AND(Q9&lt;13,Q9&gt;0),Негативний,0)</f>
        <v>0</v>
      </c>
      <c r="T9">
        <f t="shared" si="1"/>
        <v>0</v>
      </c>
      <c r="U9">
        <f t="shared" si="2"/>
        <v>0</v>
      </c>
      <c r="V9">
        <f t="shared" si="3"/>
        <v>0</v>
      </c>
      <c r="W9">
        <f t="shared" si="4"/>
        <v>5</v>
      </c>
    </row>
    <row r="10" spans="1:23" ht="12.75" x14ac:dyDescent="0.2">
      <c r="A10" s="2">
        <v>45244.747745358793</v>
      </c>
      <c r="B10" s="3"/>
      <c r="C10" s="3">
        <v>2</v>
      </c>
      <c r="D10" s="3">
        <v>5</v>
      </c>
      <c r="E10" s="3">
        <v>4</v>
      </c>
      <c r="F10" s="3">
        <v>4</v>
      </c>
      <c r="G10" s="3">
        <v>5</v>
      </c>
      <c r="H10" s="3">
        <v>4</v>
      </c>
      <c r="I10" s="3">
        <v>4</v>
      </c>
      <c r="J10" s="3">
        <v>5</v>
      </c>
      <c r="K10" s="3">
        <v>3</v>
      </c>
      <c r="L10" s="3">
        <v>2</v>
      </c>
      <c r="M10" s="3">
        <v>3</v>
      </c>
      <c r="N10" s="3">
        <v>3</v>
      </c>
      <c r="O10" s="3">
        <v>3</v>
      </c>
      <c r="P10">
        <f t="shared" si="0"/>
        <v>3.6153846153846154</v>
      </c>
      <c r="Q10">
        <f t="shared" si="5"/>
        <v>47</v>
      </c>
      <c r="S10">
        <f>IF(AND(Q10&lt;13,Q10&gt;0),Негативний,0)</f>
        <v>0</v>
      </c>
      <c r="T10">
        <f t="shared" si="1"/>
        <v>0</v>
      </c>
      <c r="U10">
        <f t="shared" si="2"/>
        <v>0</v>
      </c>
      <c r="V10">
        <f t="shared" si="3"/>
        <v>4</v>
      </c>
      <c r="W10">
        <f t="shared" si="4"/>
        <v>0</v>
      </c>
    </row>
    <row r="11" spans="1:23" ht="12.75" x14ac:dyDescent="0.2">
      <c r="A11" s="2">
        <v>45244.749357523149</v>
      </c>
      <c r="B11" s="3"/>
      <c r="C11" s="3">
        <v>4</v>
      </c>
      <c r="D11" s="3">
        <v>5</v>
      </c>
      <c r="E11" s="3">
        <v>4</v>
      </c>
      <c r="F11" s="3">
        <v>3</v>
      </c>
      <c r="G11" s="3">
        <v>4</v>
      </c>
      <c r="H11" s="3">
        <v>5</v>
      </c>
      <c r="I11" s="3">
        <v>4</v>
      </c>
      <c r="J11" s="3">
        <v>3</v>
      </c>
      <c r="K11" s="3">
        <v>4</v>
      </c>
      <c r="L11" s="3">
        <v>4</v>
      </c>
      <c r="M11" s="3">
        <v>5</v>
      </c>
      <c r="N11" s="3">
        <v>4</v>
      </c>
      <c r="O11" s="3">
        <v>5</v>
      </c>
      <c r="P11">
        <f t="shared" si="0"/>
        <v>4.1538461538461542</v>
      </c>
      <c r="Q11">
        <f t="shared" si="5"/>
        <v>54</v>
      </c>
      <c r="S11">
        <f>IF(AND(Q11&lt;13,Q11&gt;0),Негативний,0)</f>
        <v>0</v>
      </c>
      <c r="T11">
        <f t="shared" si="1"/>
        <v>0</v>
      </c>
      <c r="U11">
        <f t="shared" si="2"/>
        <v>0</v>
      </c>
      <c r="V11">
        <f t="shared" si="3"/>
        <v>0</v>
      </c>
      <c r="W11">
        <f t="shared" si="4"/>
        <v>5</v>
      </c>
    </row>
    <row r="12" spans="1:23" ht="12.75" x14ac:dyDescent="0.2">
      <c r="A12" s="2">
        <v>45244.749857476854</v>
      </c>
      <c r="B12" s="3"/>
      <c r="C12" s="3">
        <v>3</v>
      </c>
      <c r="D12" s="3">
        <v>5</v>
      </c>
      <c r="E12" s="3">
        <v>2</v>
      </c>
      <c r="F12" s="3">
        <v>3</v>
      </c>
      <c r="G12" s="3">
        <v>5</v>
      </c>
      <c r="H12" s="3">
        <v>2</v>
      </c>
      <c r="I12" s="3">
        <v>3</v>
      </c>
      <c r="J12" s="3">
        <v>3</v>
      </c>
      <c r="K12" s="3">
        <v>3</v>
      </c>
      <c r="L12" s="3">
        <v>1</v>
      </c>
      <c r="M12" s="3">
        <v>4</v>
      </c>
      <c r="N12" s="3">
        <v>4</v>
      </c>
      <c r="O12" s="3">
        <v>4</v>
      </c>
      <c r="P12">
        <f t="shared" si="0"/>
        <v>3.2307692307692308</v>
      </c>
      <c r="Q12">
        <f t="shared" si="5"/>
        <v>42</v>
      </c>
      <c r="S12">
        <f>IF(AND(Q12&lt;13,Q12&gt;0),Негативний,0)</f>
        <v>0</v>
      </c>
      <c r="T12">
        <f t="shared" si="1"/>
        <v>0</v>
      </c>
      <c r="U12">
        <f t="shared" si="2"/>
        <v>0</v>
      </c>
      <c r="V12">
        <f t="shared" si="3"/>
        <v>4</v>
      </c>
      <c r="W12">
        <f t="shared" si="4"/>
        <v>0</v>
      </c>
    </row>
    <row r="13" spans="1:23" ht="12.75" x14ac:dyDescent="0.2">
      <c r="A13" s="2">
        <v>45244.753876226852</v>
      </c>
      <c r="B13" s="3"/>
      <c r="C13" s="3">
        <v>3</v>
      </c>
      <c r="D13" s="3">
        <v>5</v>
      </c>
      <c r="E13" s="3">
        <v>3</v>
      </c>
      <c r="F13" s="3">
        <v>2</v>
      </c>
      <c r="G13" s="3">
        <v>4</v>
      </c>
      <c r="H13" s="3">
        <v>4</v>
      </c>
      <c r="I13" s="3">
        <v>3</v>
      </c>
      <c r="J13" s="3">
        <v>3</v>
      </c>
      <c r="K13" s="3">
        <v>3</v>
      </c>
      <c r="L13" s="3">
        <v>2</v>
      </c>
      <c r="M13" s="3">
        <v>1</v>
      </c>
      <c r="N13" s="3">
        <v>1</v>
      </c>
      <c r="O13" s="3">
        <v>1</v>
      </c>
      <c r="P13">
        <f t="shared" si="0"/>
        <v>2.6923076923076925</v>
      </c>
      <c r="Q13">
        <f t="shared" si="5"/>
        <v>35</v>
      </c>
      <c r="S13">
        <f>IF(AND(Q13&lt;13,Q13&gt;0),Негативний,0)</f>
        <v>0</v>
      </c>
      <c r="T13">
        <f t="shared" si="1"/>
        <v>0</v>
      </c>
      <c r="U13">
        <f t="shared" si="2"/>
        <v>3</v>
      </c>
      <c r="V13">
        <f t="shared" si="3"/>
        <v>0</v>
      </c>
      <c r="W13">
        <f t="shared" si="4"/>
        <v>0</v>
      </c>
    </row>
    <row r="14" spans="1:23" ht="12.75" x14ac:dyDescent="0.2">
      <c r="A14" s="2">
        <v>45244.766491550923</v>
      </c>
      <c r="B14" s="3"/>
      <c r="C14" s="3">
        <v>1</v>
      </c>
      <c r="D14" s="3">
        <v>3</v>
      </c>
      <c r="E14" s="3">
        <v>3</v>
      </c>
      <c r="F14" s="3">
        <v>2</v>
      </c>
      <c r="G14" s="3">
        <v>3</v>
      </c>
      <c r="H14" s="3">
        <v>2</v>
      </c>
      <c r="I14" s="3">
        <v>1</v>
      </c>
      <c r="J14" s="3">
        <v>1</v>
      </c>
      <c r="K14" s="3">
        <v>2</v>
      </c>
      <c r="L14" s="3">
        <v>1</v>
      </c>
      <c r="M14" s="3">
        <v>3</v>
      </c>
      <c r="N14" s="3">
        <v>1</v>
      </c>
      <c r="O14" s="3">
        <v>3</v>
      </c>
      <c r="P14">
        <f t="shared" si="0"/>
        <v>2</v>
      </c>
      <c r="Q14">
        <f t="shared" si="5"/>
        <v>26</v>
      </c>
      <c r="S14">
        <f>IF(AND(Q14&lt;13,Q14&gt;0),Негативний,0)</f>
        <v>0</v>
      </c>
      <c r="T14">
        <f t="shared" si="1"/>
        <v>0</v>
      </c>
      <c r="U14">
        <f t="shared" si="2"/>
        <v>0</v>
      </c>
      <c r="V14">
        <f t="shared" si="3"/>
        <v>0</v>
      </c>
      <c r="W14">
        <f t="shared" si="4"/>
        <v>0</v>
      </c>
    </row>
    <row r="15" spans="1:23" ht="12.75" x14ac:dyDescent="0.2">
      <c r="A15" s="2">
        <v>45244.774759664353</v>
      </c>
      <c r="B15" s="3"/>
      <c r="C15" s="3">
        <v>5</v>
      </c>
      <c r="D15" s="3">
        <v>5</v>
      </c>
      <c r="E15" s="3">
        <v>5</v>
      </c>
      <c r="F15" s="3">
        <v>5</v>
      </c>
      <c r="G15" s="3">
        <v>5</v>
      </c>
      <c r="H15" s="3">
        <v>5</v>
      </c>
      <c r="I15" s="3">
        <v>5</v>
      </c>
      <c r="J15" s="3">
        <v>5</v>
      </c>
      <c r="K15" s="3">
        <v>5</v>
      </c>
      <c r="L15" s="3">
        <v>4</v>
      </c>
      <c r="M15" s="3">
        <v>5</v>
      </c>
      <c r="N15" s="3">
        <v>4</v>
      </c>
      <c r="O15" s="3">
        <v>4</v>
      </c>
      <c r="P15">
        <f t="shared" si="0"/>
        <v>4.7692307692307692</v>
      </c>
      <c r="Q15">
        <f t="shared" si="5"/>
        <v>62</v>
      </c>
      <c r="S15">
        <f>IF(AND(Q15&lt;13,Q15&gt;0),Негативний,0)</f>
        <v>0</v>
      </c>
      <c r="T15">
        <f t="shared" si="1"/>
        <v>0</v>
      </c>
      <c r="U15">
        <f t="shared" si="2"/>
        <v>0</v>
      </c>
      <c r="V15">
        <f t="shared" si="3"/>
        <v>0</v>
      </c>
      <c r="W15">
        <f t="shared" si="4"/>
        <v>5</v>
      </c>
    </row>
    <row r="16" spans="1:23" ht="12.75" x14ac:dyDescent="0.2">
      <c r="A16" s="2">
        <v>45244.777288391204</v>
      </c>
      <c r="B16" s="3"/>
      <c r="C16" s="3">
        <v>3</v>
      </c>
      <c r="D16" s="3">
        <v>3</v>
      </c>
      <c r="E16" s="3">
        <v>3</v>
      </c>
      <c r="F16" s="3">
        <v>4</v>
      </c>
      <c r="G16" s="3">
        <v>4</v>
      </c>
      <c r="H16" s="3">
        <v>4</v>
      </c>
      <c r="I16" s="3">
        <v>3</v>
      </c>
      <c r="J16" s="3">
        <v>3</v>
      </c>
      <c r="K16" s="3">
        <v>4</v>
      </c>
      <c r="L16" s="3">
        <v>3</v>
      </c>
      <c r="M16" s="3">
        <v>3</v>
      </c>
      <c r="N16" s="3">
        <v>4</v>
      </c>
      <c r="O16" s="3">
        <v>3</v>
      </c>
      <c r="P16">
        <f t="shared" si="0"/>
        <v>3.3846153846153846</v>
      </c>
      <c r="Q16">
        <f t="shared" si="5"/>
        <v>44</v>
      </c>
      <c r="S16">
        <f>IF(AND(Q16&lt;13,Q16&gt;0),Негативний,0)</f>
        <v>0</v>
      </c>
      <c r="T16">
        <f t="shared" si="1"/>
        <v>0</v>
      </c>
      <c r="U16">
        <f t="shared" si="2"/>
        <v>0</v>
      </c>
      <c r="V16">
        <f t="shared" si="3"/>
        <v>4</v>
      </c>
      <c r="W16">
        <f t="shared" si="4"/>
        <v>0</v>
      </c>
    </row>
    <row r="17" spans="1:23" ht="12.75" x14ac:dyDescent="0.2">
      <c r="A17" s="2">
        <v>45244.778932893518</v>
      </c>
      <c r="B17" s="3"/>
      <c r="C17" s="3">
        <v>2</v>
      </c>
      <c r="D17" s="3">
        <v>5</v>
      </c>
      <c r="E17" s="3">
        <v>3</v>
      </c>
      <c r="F17" s="3">
        <v>3</v>
      </c>
      <c r="G17" s="3">
        <v>4</v>
      </c>
      <c r="H17" s="3">
        <v>3</v>
      </c>
      <c r="I17" s="3">
        <v>4</v>
      </c>
      <c r="J17" s="3">
        <v>3</v>
      </c>
      <c r="K17" s="3">
        <v>2</v>
      </c>
      <c r="L17" s="3">
        <v>1</v>
      </c>
      <c r="M17" s="3">
        <v>3</v>
      </c>
      <c r="N17" s="3">
        <v>5</v>
      </c>
      <c r="O17" s="3">
        <v>3</v>
      </c>
      <c r="P17">
        <f t="shared" si="0"/>
        <v>3.1538461538461537</v>
      </c>
      <c r="Q17">
        <f t="shared" si="5"/>
        <v>41</v>
      </c>
      <c r="S17">
        <f>IF(AND(Q17&lt;13,Q17&gt;0),Негативний,0)</f>
        <v>0</v>
      </c>
      <c r="T17">
        <f t="shared" si="1"/>
        <v>0</v>
      </c>
      <c r="U17">
        <f t="shared" si="2"/>
        <v>0</v>
      </c>
      <c r="V17">
        <f t="shared" si="3"/>
        <v>4</v>
      </c>
      <c r="W17">
        <f t="shared" si="4"/>
        <v>0</v>
      </c>
    </row>
    <row r="18" spans="1:23" ht="12.75" x14ac:dyDescent="0.2">
      <c r="A18" s="2">
        <v>45244.78836741898</v>
      </c>
      <c r="B18" s="3"/>
      <c r="C18" s="3">
        <v>2</v>
      </c>
      <c r="D18" s="3">
        <v>5</v>
      </c>
      <c r="E18" s="3">
        <v>4</v>
      </c>
      <c r="F18" s="3">
        <v>3</v>
      </c>
      <c r="G18" s="3">
        <v>3</v>
      </c>
      <c r="H18" s="3">
        <v>2</v>
      </c>
      <c r="I18" s="3">
        <v>2</v>
      </c>
      <c r="J18" s="3">
        <v>3</v>
      </c>
      <c r="K18" s="3">
        <v>2</v>
      </c>
      <c r="L18" s="3">
        <v>3</v>
      </c>
      <c r="M18" s="3">
        <v>3</v>
      </c>
      <c r="N18" s="3">
        <v>3</v>
      </c>
      <c r="O18" s="3">
        <v>2</v>
      </c>
      <c r="P18">
        <f t="shared" si="0"/>
        <v>2.8461538461538463</v>
      </c>
      <c r="Q18">
        <f t="shared" si="5"/>
        <v>37</v>
      </c>
      <c r="S18">
        <f>IF(AND(Q18&lt;13,Q18&gt;0),Негативний,0)</f>
        <v>0</v>
      </c>
      <c r="T18">
        <f t="shared" si="1"/>
        <v>0</v>
      </c>
      <c r="U18">
        <f t="shared" si="2"/>
        <v>3</v>
      </c>
      <c r="V18">
        <f t="shared" si="3"/>
        <v>0</v>
      </c>
      <c r="W18">
        <f t="shared" si="4"/>
        <v>0</v>
      </c>
    </row>
    <row r="19" spans="1:23" ht="12.75" x14ac:dyDescent="0.2">
      <c r="A19" s="2">
        <v>45244.803579942134</v>
      </c>
      <c r="B19" s="3"/>
      <c r="C19" s="3">
        <v>3</v>
      </c>
      <c r="D19" s="3">
        <v>3</v>
      </c>
      <c r="E19" s="3">
        <v>3</v>
      </c>
      <c r="F19" s="3">
        <v>2</v>
      </c>
      <c r="G19" s="3">
        <v>2</v>
      </c>
      <c r="H19" s="3">
        <v>1</v>
      </c>
      <c r="I19" s="3">
        <v>1</v>
      </c>
      <c r="J19" s="3">
        <v>2</v>
      </c>
      <c r="K19" s="3">
        <v>1</v>
      </c>
      <c r="L19" s="3">
        <v>3</v>
      </c>
      <c r="M19" s="3">
        <v>3</v>
      </c>
      <c r="N19" s="3">
        <v>3</v>
      </c>
      <c r="O19" s="3">
        <v>1</v>
      </c>
      <c r="P19">
        <f t="shared" si="0"/>
        <v>2.1538461538461537</v>
      </c>
      <c r="Q19">
        <f t="shared" si="5"/>
        <v>28</v>
      </c>
      <c r="S19">
        <f>IF(AND(Q19&lt;13,Q19&gt;0),Негативний,0)</f>
        <v>0</v>
      </c>
      <c r="T19">
        <f t="shared" si="1"/>
        <v>0</v>
      </c>
      <c r="U19">
        <f t="shared" si="2"/>
        <v>3</v>
      </c>
      <c r="V19">
        <f t="shared" si="3"/>
        <v>0</v>
      </c>
      <c r="W19">
        <f t="shared" si="4"/>
        <v>0</v>
      </c>
    </row>
    <row r="20" spans="1:23" ht="12.75" x14ac:dyDescent="0.2">
      <c r="A20" s="2">
        <v>45244.836983946763</v>
      </c>
      <c r="B20" s="3"/>
      <c r="C20" s="3">
        <v>5</v>
      </c>
      <c r="D20" s="3">
        <v>4</v>
      </c>
      <c r="E20" s="3">
        <v>4</v>
      </c>
      <c r="F20" s="3">
        <v>5</v>
      </c>
      <c r="G20" s="3">
        <v>5</v>
      </c>
      <c r="H20" s="3">
        <v>5</v>
      </c>
      <c r="I20" s="3">
        <v>3</v>
      </c>
      <c r="J20" s="3">
        <v>3</v>
      </c>
      <c r="K20" s="3">
        <v>3</v>
      </c>
      <c r="L20" s="3">
        <v>1</v>
      </c>
      <c r="M20" s="3">
        <v>4</v>
      </c>
      <c r="N20" s="3">
        <v>4</v>
      </c>
      <c r="O20" s="3">
        <v>3</v>
      </c>
      <c r="P20">
        <f t="shared" si="0"/>
        <v>3.7692307692307692</v>
      </c>
      <c r="Q20">
        <f t="shared" si="5"/>
        <v>49</v>
      </c>
      <c r="S20">
        <f>IF(AND(Q20&lt;13,Q20&gt;0),Негативний,0)</f>
        <v>0</v>
      </c>
      <c r="T20">
        <f t="shared" si="1"/>
        <v>0</v>
      </c>
      <c r="U20">
        <f t="shared" si="2"/>
        <v>0</v>
      </c>
      <c r="V20">
        <f t="shared" si="3"/>
        <v>4</v>
      </c>
      <c r="W20">
        <f t="shared" si="4"/>
        <v>0</v>
      </c>
    </row>
    <row r="21" spans="1:23" ht="12.75" x14ac:dyDescent="0.2">
      <c r="A21" s="2">
        <v>45244.854280162035</v>
      </c>
      <c r="B21" s="3"/>
      <c r="C21" s="3">
        <v>5</v>
      </c>
      <c r="D21" s="3">
        <v>5</v>
      </c>
      <c r="E21" s="3">
        <v>4</v>
      </c>
      <c r="F21" s="3">
        <v>3</v>
      </c>
      <c r="G21" s="3">
        <v>4</v>
      </c>
      <c r="H21" s="3">
        <v>4</v>
      </c>
      <c r="I21" s="3">
        <v>3</v>
      </c>
      <c r="J21" s="3">
        <v>4</v>
      </c>
      <c r="K21" s="3">
        <v>4</v>
      </c>
      <c r="L21" s="3">
        <v>3</v>
      </c>
      <c r="M21" s="3">
        <v>4</v>
      </c>
      <c r="N21" s="3">
        <v>4</v>
      </c>
      <c r="O21" s="3">
        <v>3</v>
      </c>
      <c r="P21">
        <f t="shared" si="0"/>
        <v>3.8461538461538463</v>
      </c>
      <c r="Q21">
        <f t="shared" si="5"/>
        <v>50</v>
      </c>
      <c r="S21">
        <f>IF(AND(Q21&lt;13,Q21&gt;0),Негативний,0)</f>
        <v>0</v>
      </c>
      <c r="T21">
        <f t="shared" si="1"/>
        <v>0</v>
      </c>
      <c r="U21">
        <f t="shared" si="2"/>
        <v>0</v>
      </c>
      <c r="V21">
        <f t="shared" si="3"/>
        <v>4</v>
      </c>
      <c r="W21">
        <f t="shared" si="4"/>
        <v>0</v>
      </c>
    </row>
    <row r="22" spans="1:23" ht="12.75" x14ac:dyDescent="0.2">
      <c r="A22" s="2">
        <v>45244.860446388891</v>
      </c>
      <c r="B22" s="3"/>
      <c r="C22" s="3">
        <v>4</v>
      </c>
      <c r="D22" s="3">
        <v>4</v>
      </c>
      <c r="E22" s="3">
        <v>1</v>
      </c>
      <c r="F22" s="3">
        <v>2</v>
      </c>
      <c r="G22" s="3">
        <v>4</v>
      </c>
      <c r="H22" s="3">
        <v>4</v>
      </c>
      <c r="I22" s="3">
        <v>4</v>
      </c>
      <c r="J22" s="3">
        <v>5</v>
      </c>
      <c r="K22" s="3">
        <v>5</v>
      </c>
      <c r="L22" s="3">
        <v>5</v>
      </c>
      <c r="M22" s="3">
        <v>5</v>
      </c>
      <c r="N22" s="3">
        <v>5</v>
      </c>
      <c r="O22" s="3">
        <v>4</v>
      </c>
      <c r="P22">
        <f t="shared" si="0"/>
        <v>4</v>
      </c>
      <c r="Q22">
        <f t="shared" si="5"/>
        <v>52</v>
      </c>
      <c r="S22">
        <f>IF(AND(Q22&lt;13,Q22&gt;0),Негативний,0)</f>
        <v>0</v>
      </c>
      <c r="T22">
        <f t="shared" si="1"/>
        <v>0</v>
      </c>
      <c r="U22">
        <f t="shared" si="2"/>
        <v>0</v>
      </c>
      <c r="V22">
        <f t="shared" si="3"/>
        <v>0</v>
      </c>
      <c r="W22">
        <f t="shared" si="4"/>
        <v>0</v>
      </c>
    </row>
    <row r="23" spans="1:23" ht="12.75" x14ac:dyDescent="0.2">
      <c r="A23" s="2">
        <v>45244.875179282404</v>
      </c>
      <c r="B23" s="3"/>
      <c r="C23" s="3">
        <v>5</v>
      </c>
      <c r="D23" s="3">
        <v>5</v>
      </c>
      <c r="E23" s="3">
        <v>4</v>
      </c>
      <c r="F23" s="3">
        <v>4</v>
      </c>
      <c r="G23" s="3">
        <v>5</v>
      </c>
      <c r="H23" s="3">
        <v>5</v>
      </c>
      <c r="I23" s="3">
        <v>4</v>
      </c>
      <c r="J23" s="3">
        <v>3</v>
      </c>
      <c r="K23" s="3">
        <v>5</v>
      </c>
      <c r="L23" s="3">
        <v>3</v>
      </c>
      <c r="M23" s="3">
        <v>4</v>
      </c>
      <c r="N23" s="3">
        <v>5</v>
      </c>
      <c r="O23" s="3">
        <v>4</v>
      </c>
      <c r="P23">
        <f t="shared" si="0"/>
        <v>4.3076923076923075</v>
      </c>
      <c r="Q23">
        <f t="shared" si="5"/>
        <v>56</v>
      </c>
      <c r="S23">
        <f>IF(AND(Q23&lt;13,Q23&gt;0),Негативний,0)</f>
        <v>0</v>
      </c>
      <c r="T23">
        <f t="shared" si="1"/>
        <v>0</v>
      </c>
      <c r="U23">
        <f t="shared" si="2"/>
        <v>0</v>
      </c>
      <c r="V23">
        <f t="shared" si="3"/>
        <v>0</v>
      </c>
      <c r="W23">
        <f t="shared" si="4"/>
        <v>5</v>
      </c>
    </row>
    <row r="24" spans="1:23" ht="12.75" x14ac:dyDescent="0.2">
      <c r="A24" s="2">
        <v>45244.944791296293</v>
      </c>
      <c r="B24" s="3"/>
      <c r="C24" s="3">
        <v>4</v>
      </c>
      <c r="D24" s="3">
        <v>3</v>
      </c>
      <c r="E24" s="3">
        <v>4</v>
      </c>
      <c r="F24" s="3">
        <v>3</v>
      </c>
      <c r="G24" s="3">
        <v>4</v>
      </c>
      <c r="H24" s="3">
        <v>4</v>
      </c>
      <c r="I24" s="3">
        <v>5</v>
      </c>
      <c r="J24" s="3">
        <v>4</v>
      </c>
      <c r="K24" s="3">
        <v>3</v>
      </c>
      <c r="L24" s="3">
        <v>4</v>
      </c>
      <c r="M24" s="3">
        <v>2</v>
      </c>
      <c r="N24" s="3">
        <v>3</v>
      </c>
      <c r="O24" s="3">
        <v>4</v>
      </c>
      <c r="P24">
        <f t="shared" si="0"/>
        <v>3.6153846153846154</v>
      </c>
      <c r="Q24">
        <f t="shared" si="5"/>
        <v>47</v>
      </c>
      <c r="S24">
        <f>IF(AND(Q24&lt;13,Q24&gt;0),Негативний,0)</f>
        <v>0</v>
      </c>
      <c r="T24">
        <f t="shared" si="1"/>
        <v>0</v>
      </c>
      <c r="U24">
        <f t="shared" si="2"/>
        <v>0</v>
      </c>
      <c r="V24">
        <f t="shared" si="3"/>
        <v>4</v>
      </c>
      <c r="W24">
        <f t="shared" si="4"/>
        <v>0</v>
      </c>
    </row>
    <row r="25" spans="1:23" ht="12.75" x14ac:dyDescent="0.2">
      <c r="A25" s="2">
        <v>45244.978737118057</v>
      </c>
      <c r="B25" s="3"/>
      <c r="C25" s="3">
        <v>3</v>
      </c>
      <c r="D25" s="3">
        <v>4</v>
      </c>
      <c r="E25" s="3">
        <v>1</v>
      </c>
      <c r="F25" s="3">
        <v>3</v>
      </c>
      <c r="G25" s="3">
        <v>5</v>
      </c>
      <c r="H25" s="3">
        <v>2</v>
      </c>
      <c r="I25" s="3">
        <v>1</v>
      </c>
      <c r="J25" s="3">
        <v>1</v>
      </c>
      <c r="K25" s="3">
        <v>1</v>
      </c>
      <c r="L25" s="3">
        <v>3</v>
      </c>
      <c r="M25" s="3">
        <v>2</v>
      </c>
      <c r="N25" s="3">
        <v>3</v>
      </c>
      <c r="O25" s="3">
        <v>1</v>
      </c>
      <c r="P25">
        <f t="shared" si="0"/>
        <v>2.3076923076923075</v>
      </c>
      <c r="Q25">
        <f t="shared" si="5"/>
        <v>30</v>
      </c>
      <c r="S25">
        <f>IF(AND(Q25&lt;13,Q25&gt;0),Негативний,0)</f>
        <v>0</v>
      </c>
      <c r="T25">
        <f t="shared" si="1"/>
        <v>0</v>
      </c>
      <c r="U25">
        <f t="shared" si="2"/>
        <v>3</v>
      </c>
      <c r="V25">
        <f t="shared" si="3"/>
        <v>0</v>
      </c>
      <c r="W25">
        <f t="shared" si="4"/>
        <v>0</v>
      </c>
    </row>
    <row r="26" spans="1:23" ht="12.75" x14ac:dyDescent="0.2">
      <c r="A26" s="2">
        <v>45245.42176892361</v>
      </c>
      <c r="B26" s="3"/>
      <c r="C26" s="3">
        <v>4</v>
      </c>
      <c r="D26" s="3">
        <v>3</v>
      </c>
      <c r="E26" s="3">
        <v>3</v>
      </c>
      <c r="F26" s="3">
        <v>3</v>
      </c>
      <c r="G26" s="3">
        <v>5</v>
      </c>
      <c r="H26" s="3">
        <v>4</v>
      </c>
      <c r="I26" s="3">
        <v>4</v>
      </c>
      <c r="J26" s="3">
        <v>3</v>
      </c>
      <c r="K26" s="3">
        <v>4</v>
      </c>
      <c r="L26" s="3">
        <v>1</v>
      </c>
      <c r="M26" s="3">
        <v>3</v>
      </c>
      <c r="N26" s="3">
        <v>4</v>
      </c>
      <c r="O26" s="3">
        <v>3</v>
      </c>
      <c r="P26">
        <f t="shared" si="0"/>
        <v>3.3846153846153846</v>
      </c>
      <c r="Q26">
        <f t="shared" si="5"/>
        <v>44</v>
      </c>
      <c r="S26">
        <f>IF(AND(Q26&lt;13,Q26&gt;0),Негативний,0)</f>
        <v>0</v>
      </c>
      <c r="T26">
        <f t="shared" si="1"/>
        <v>0</v>
      </c>
      <c r="U26">
        <f t="shared" si="2"/>
        <v>0</v>
      </c>
      <c r="V26">
        <f t="shared" si="3"/>
        <v>4</v>
      </c>
      <c r="W26">
        <f t="shared" si="4"/>
        <v>0</v>
      </c>
    </row>
    <row r="27" spans="1:23" ht="12.75" x14ac:dyDescent="0.2">
      <c r="A27" s="2">
        <v>45245.423887650468</v>
      </c>
      <c r="B27" s="3"/>
      <c r="C27" s="3">
        <v>4</v>
      </c>
      <c r="D27" s="3">
        <v>4</v>
      </c>
      <c r="E27" s="3">
        <v>5</v>
      </c>
      <c r="F27" s="3">
        <v>5</v>
      </c>
      <c r="G27" s="3">
        <v>5</v>
      </c>
      <c r="H27" s="3">
        <v>5</v>
      </c>
      <c r="I27" s="3">
        <v>5</v>
      </c>
      <c r="J27" s="3">
        <v>3</v>
      </c>
      <c r="K27" s="3">
        <v>5</v>
      </c>
      <c r="L27" s="3">
        <v>1</v>
      </c>
      <c r="M27" s="3">
        <v>5</v>
      </c>
      <c r="N27" s="3">
        <v>5</v>
      </c>
      <c r="O27" s="3">
        <v>5</v>
      </c>
      <c r="P27">
        <f t="shared" si="0"/>
        <v>4.384615384615385</v>
      </c>
      <c r="Q27">
        <f t="shared" si="5"/>
        <v>57</v>
      </c>
      <c r="S27">
        <f>IF(AND(Q27&lt;13,Q27&gt;0),Негативний,0)</f>
        <v>0</v>
      </c>
      <c r="T27">
        <f t="shared" si="1"/>
        <v>0</v>
      </c>
      <c r="U27">
        <f t="shared" si="2"/>
        <v>0</v>
      </c>
      <c r="V27">
        <f t="shared" si="3"/>
        <v>0</v>
      </c>
      <c r="W27">
        <f t="shared" si="4"/>
        <v>5</v>
      </c>
    </row>
    <row r="28" spans="1:23" ht="12.75" x14ac:dyDescent="0.2">
      <c r="A28" s="2">
        <v>45245.537105717594</v>
      </c>
      <c r="B28" s="3"/>
      <c r="C28" s="3">
        <v>3</v>
      </c>
      <c r="D28" s="3">
        <v>4</v>
      </c>
      <c r="E28" s="3">
        <v>5</v>
      </c>
      <c r="F28" s="3">
        <v>4</v>
      </c>
      <c r="G28" s="3">
        <v>5</v>
      </c>
      <c r="H28" s="3">
        <v>4</v>
      </c>
      <c r="I28" s="3">
        <v>5</v>
      </c>
      <c r="J28" s="3">
        <v>3</v>
      </c>
      <c r="K28" s="3">
        <v>3</v>
      </c>
      <c r="L28" s="3">
        <v>3</v>
      </c>
      <c r="M28" s="3">
        <v>5</v>
      </c>
      <c r="N28" s="3">
        <v>5</v>
      </c>
      <c r="O28" s="3">
        <v>4</v>
      </c>
      <c r="P28">
        <f t="shared" si="0"/>
        <v>4.0769230769230766</v>
      </c>
      <c r="Q28">
        <f t="shared" si="5"/>
        <v>53</v>
      </c>
      <c r="S28">
        <f>IF(AND(Q28&lt;13,Q28&gt;0),Негативний,0)</f>
        <v>0</v>
      </c>
      <c r="T28">
        <f t="shared" si="1"/>
        <v>0</v>
      </c>
      <c r="U28">
        <f t="shared" si="2"/>
        <v>0</v>
      </c>
      <c r="V28">
        <f t="shared" si="3"/>
        <v>0</v>
      </c>
      <c r="W28">
        <f t="shared" si="4"/>
        <v>5</v>
      </c>
    </row>
    <row r="29" spans="1:23" ht="12.75" x14ac:dyDescent="0.2">
      <c r="A29" s="2">
        <v>45245.616710682865</v>
      </c>
      <c r="B29" s="3"/>
      <c r="C29" s="3">
        <v>5</v>
      </c>
      <c r="D29" s="3">
        <v>5</v>
      </c>
      <c r="E29" s="3">
        <v>5</v>
      </c>
      <c r="F29" s="3">
        <v>5</v>
      </c>
      <c r="G29" s="3">
        <v>5</v>
      </c>
      <c r="H29" s="3">
        <v>5</v>
      </c>
      <c r="I29" s="3">
        <v>5</v>
      </c>
      <c r="J29" s="3">
        <v>5</v>
      </c>
      <c r="K29" s="3">
        <v>5</v>
      </c>
      <c r="L29" s="3">
        <v>5</v>
      </c>
      <c r="M29" s="3">
        <v>5</v>
      </c>
      <c r="N29" s="3">
        <v>4</v>
      </c>
      <c r="O29" s="3">
        <v>5</v>
      </c>
      <c r="P29">
        <f t="shared" si="0"/>
        <v>4.9230769230769234</v>
      </c>
      <c r="Q29">
        <f t="shared" si="5"/>
        <v>64</v>
      </c>
      <c r="S29">
        <f>IF(AND(Q29&lt;13,Q29&gt;0),Негативний,0)</f>
        <v>0</v>
      </c>
      <c r="T29">
        <f t="shared" si="1"/>
        <v>0</v>
      </c>
      <c r="U29">
        <f t="shared" si="2"/>
        <v>0</v>
      </c>
      <c r="V29">
        <f t="shared" si="3"/>
        <v>0</v>
      </c>
      <c r="W29">
        <f t="shared" si="4"/>
        <v>5</v>
      </c>
    </row>
    <row r="30" spans="1:23" ht="12.75" x14ac:dyDescent="0.2">
      <c r="A30" s="2">
        <v>45245.672586319444</v>
      </c>
      <c r="B30" s="3"/>
      <c r="C30" s="3">
        <v>5</v>
      </c>
      <c r="D30" s="3">
        <v>5</v>
      </c>
      <c r="E30" s="3">
        <v>5</v>
      </c>
      <c r="F30" s="3">
        <v>5</v>
      </c>
      <c r="G30" s="3">
        <v>5</v>
      </c>
      <c r="H30" s="3">
        <v>5</v>
      </c>
      <c r="I30" s="3">
        <v>4</v>
      </c>
      <c r="J30" s="3">
        <v>2</v>
      </c>
      <c r="K30" s="3">
        <v>4</v>
      </c>
      <c r="L30" s="3">
        <v>2</v>
      </c>
      <c r="M30" s="3">
        <v>5</v>
      </c>
      <c r="N30" s="3">
        <v>5</v>
      </c>
      <c r="O30" s="3">
        <v>4</v>
      </c>
      <c r="P30">
        <f t="shared" si="0"/>
        <v>4.3076923076923075</v>
      </c>
      <c r="Q30">
        <f t="shared" si="5"/>
        <v>56</v>
      </c>
      <c r="S30">
        <f>IF(AND(Q30&lt;13,Q30&gt;0),Негативний,0)</f>
        <v>0</v>
      </c>
      <c r="T30">
        <f t="shared" si="1"/>
        <v>0</v>
      </c>
      <c r="U30">
        <f t="shared" si="2"/>
        <v>0</v>
      </c>
      <c r="V30">
        <f t="shared" si="3"/>
        <v>0</v>
      </c>
      <c r="W30">
        <f t="shared" si="4"/>
        <v>5</v>
      </c>
    </row>
    <row r="31" spans="1:23" ht="12.75" x14ac:dyDescent="0.2">
      <c r="A31" s="2">
        <v>45245.838557418982</v>
      </c>
      <c r="B31" s="3"/>
      <c r="C31" s="3">
        <v>4</v>
      </c>
      <c r="D31" s="3">
        <v>5</v>
      </c>
      <c r="E31" s="3">
        <v>4</v>
      </c>
      <c r="F31" s="3">
        <v>5</v>
      </c>
      <c r="G31" s="3">
        <v>5</v>
      </c>
      <c r="H31" s="3">
        <v>4</v>
      </c>
      <c r="I31" s="3">
        <v>3</v>
      </c>
      <c r="J31" s="3">
        <v>4</v>
      </c>
      <c r="K31" s="3">
        <v>3</v>
      </c>
      <c r="L31" s="3">
        <v>2</v>
      </c>
      <c r="M31" s="3">
        <v>4</v>
      </c>
      <c r="N31" s="3">
        <v>3</v>
      </c>
      <c r="O31" s="3">
        <v>3</v>
      </c>
      <c r="P31">
        <f t="shared" si="0"/>
        <v>3.7692307692307692</v>
      </c>
      <c r="Q31">
        <f t="shared" si="5"/>
        <v>49</v>
      </c>
      <c r="S31">
        <f>IF(AND(Q31&lt;13,Q31&gt;0),Негативний,0)</f>
        <v>0</v>
      </c>
      <c r="T31">
        <f t="shared" si="1"/>
        <v>0</v>
      </c>
      <c r="U31">
        <f t="shared" si="2"/>
        <v>0</v>
      </c>
      <c r="V31">
        <f t="shared" si="3"/>
        <v>4</v>
      </c>
      <c r="W31">
        <f t="shared" si="4"/>
        <v>0</v>
      </c>
    </row>
    <row r="32" spans="1:23" ht="12.75" x14ac:dyDescent="0.2">
      <c r="A32" s="2">
        <v>45245.847840127317</v>
      </c>
      <c r="B32" s="3"/>
      <c r="C32" s="3">
        <v>5</v>
      </c>
      <c r="D32" s="3">
        <v>5</v>
      </c>
      <c r="E32" s="3">
        <v>5</v>
      </c>
      <c r="F32" s="3">
        <v>5</v>
      </c>
      <c r="G32" s="3">
        <v>5</v>
      </c>
      <c r="H32" s="3">
        <v>5</v>
      </c>
      <c r="I32" s="3">
        <v>5</v>
      </c>
      <c r="J32" s="3">
        <v>3</v>
      </c>
      <c r="K32" s="3">
        <v>5</v>
      </c>
      <c r="L32" s="3">
        <v>3</v>
      </c>
      <c r="M32" s="3">
        <v>5</v>
      </c>
      <c r="N32" s="3">
        <v>5</v>
      </c>
      <c r="O32" s="3">
        <v>5</v>
      </c>
      <c r="P32">
        <f t="shared" si="0"/>
        <v>4.6923076923076925</v>
      </c>
      <c r="Q32">
        <f t="shared" si="5"/>
        <v>61</v>
      </c>
      <c r="S32">
        <f>IF(AND(Q32&lt;13,Q32&gt;0),Негативний,0)</f>
        <v>0</v>
      </c>
      <c r="T32">
        <f t="shared" si="1"/>
        <v>0</v>
      </c>
      <c r="U32">
        <f t="shared" si="2"/>
        <v>0</v>
      </c>
      <c r="V32">
        <f t="shared" si="3"/>
        <v>0</v>
      </c>
      <c r="W32">
        <f t="shared" si="4"/>
        <v>5</v>
      </c>
    </row>
    <row r="33" spans="1:23" ht="12.75" x14ac:dyDescent="0.2">
      <c r="A33" s="2">
        <v>45246.312012453709</v>
      </c>
      <c r="B33" s="3"/>
      <c r="C33" s="3">
        <v>3</v>
      </c>
      <c r="D33" s="3">
        <v>4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3</v>
      </c>
      <c r="M33" s="3">
        <v>4</v>
      </c>
      <c r="N33" s="3">
        <v>5</v>
      </c>
      <c r="O33" s="3">
        <v>4</v>
      </c>
      <c r="P33">
        <f t="shared" si="0"/>
        <v>3.9230769230769229</v>
      </c>
      <c r="Q33">
        <f t="shared" si="5"/>
        <v>51</v>
      </c>
      <c r="S33">
        <f>IF(AND(Q33&lt;13,Q33&gt;0),Негативний,0)</f>
        <v>0</v>
      </c>
      <c r="T33">
        <f t="shared" si="1"/>
        <v>0</v>
      </c>
      <c r="U33">
        <f t="shared" si="2"/>
        <v>0</v>
      </c>
      <c r="V33">
        <f t="shared" si="3"/>
        <v>4</v>
      </c>
      <c r="W33">
        <f t="shared" si="4"/>
        <v>0</v>
      </c>
    </row>
    <row r="34" spans="1:23" ht="12.75" x14ac:dyDescent="0.2">
      <c r="A34" s="2">
        <v>45246.365555208336</v>
      </c>
      <c r="B34" s="3"/>
      <c r="C34" s="3">
        <v>1</v>
      </c>
      <c r="D34" s="3">
        <v>1</v>
      </c>
      <c r="E34" s="3">
        <v>3</v>
      </c>
      <c r="F34" s="3">
        <v>3</v>
      </c>
      <c r="G34" s="3">
        <v>2</v>
      </c>
      <c r="H34" s="3">
        <v>3</v>
      </c>
      <c r="I34" s="3">
        <v>3</v>
      </c>
      <c r="J34" s="3">
        <v>1</v>
      </c>
      <c r="K34" s="3">
        <v>1</v>
      </c>
      <c r="L34" s="3">
        <v>1</v>
      </c>
      <c r="M34" s="3">
        <v>3</v>
      </c>
      <c r="N34" s="3">
        <v>2</v>
      </c>
      <c r="O34" s="3">
        <v>1</v>
      </c>
      <c r="P34">
        <f t="shared" si="0"/>
        <v>1.9230769230769231</v>
      </c>
      <c r="Q34">
        <f t="shared" si="5"/>
        <v>25</v>
      </c>
      <c r="S34">
        <f>IF(AND(Q34&lt;13,Q34&gt;0),Негативний,0)</f>
        <v>0</v>
      </c>
      <c r="T34">
        <f t="shared" si="1"/>
        <v>2</v>
      </c>
      <c r="U34">
        <f t="shared" si="2"/>
        <v>0</v>
      </c>
      <c r="V34">
        <f t="shared" si="3"/>
        <v>0</v>
      </c>
      <c r="W34">
        <f t="shared" si="4"/>
        <v>0</v>
      </c>
    </row>
    <row r="35" spans="1:23" ht="12.75" x14ac:dyDescent="0.2">
      <c r="A35" s="2">
        <v>45246.393128946758</v>
      </c>
      <c r="B35" s="3"/>
      <c r="C35" s="3">
        <v>3</v>
      </c>
      <c r="D35" s="3">
        <v>5</v>
      </c>
      <c r="E35" s="3">
        <v>3</v>
      </c>
      <c r="F35" s="3">
        <v>3</v>
      </c>
      <c r="G35" s="3">
        <v>4</v>
      </c>
      <c r="H35" s="3">
        <v>2</v>
      </c>
      <c r="I35" s="3">
        <v>3</v>
      </c>
      <c r="J35" s="3">
        <v>3</v>
      </c>
      <c r="K35" s="3">
        <v>2</v>
      </c>
      <c r="L35" s="3">
        <v>4</v>
      </c>
      <c r="M35" s="3">
        <v>4</v>
      </c>
      <c r="N35" s="3">
        <v>3</v>
      </c>
      <c r="O35" s="3">
        <v>1</v>
      </c>
      <c r="P35">
        <f t="shared" si="0"/>
        <v>3.0769230769230771</v>
      </c>
      <c r="Q35">
        <f t="shared" si="5"/>
        <v>40</v>
      </c>
      <c r="S35">
        <f>IF(AND(Q35&lt;13,Q35&gt;0),Негативний,0)</f>
        <v>0</v>
      </c>
      <c r="T35">
        <f t="shared" si="1"/>
        <v>0</v>
      </c>
      <c r="U35">
        <f t="shared" si="2"/>
        <v>0</v>
      </c>
      <c r="V35">
        <f t="shared" si="3"/>
        <v>4</v>
      </c>
      <c r="W35">
        <f t="shared" si="4"/>
        <v>0</v>
      </c>
    </row>
    <row r="36" spans="1:23" ht="12.75" x14ac:dyDescent="0.2">
      <c r="A36" s="2">
        <v>45250.403152546292</v>
      </c>
      <c r="B36" s="3"/>
      <c r="C36" s="3">
        <v>3</v>
      </c>
      <c r="D36" s="3">
        <v>3</v>
      </c>
      <c r="E36" s="3">
        <v>5</v>
      </c>
      <c r="F36" s="3">
        <v>5</v>
      </c>
      <c r="G36" s="3">
        <v>5</v>
      </c>
      <c r="H36" s="3">
        <v>4</v>
      </c>
      <c r="I36" s="3">
        <v>5</v>
      </c>
      <c r="J36" s="3">
        <v>3</v>
      </c>
      <c r="K36" s="3">
        <v>4</v>
      </c>
      <c r="L36" s="3">
        <v>3</v>
      </c>
      <c r="M36" s="3">
        <v>4</v>
      </c>
      <c r="N36" s="3">
        <v>3</v>
      </c>
      <c r="O36" s="3">
        <v>4</v>
      </c>
      <c r="P36">
        <f t="shared" si="0"/>
        <v>3.9230769230769229</v>
      </c>
      <c r="Q36">
        <f t="shared" si="5"/>
        <v>51</v>
      </c>
      <c r="S36">
        <f>IF(AND(Q36&lt;13,Q36&gt;0),Негативний,0)</f>
        <v>0</v>
      </c>
      <c r="T36">
        <f t="shared" si="1"/>
        <v>0</v>
      </c>
      <c r="U36">
        <f t="shared" si="2"/>
        <v>0</v>
      </c>
      <c r="V36">
        <f t="shared" si="3"/>
        <v>4</v>
      </c>
      <c r="W36">
        <f t="shared" si="4"/>
        <v>0</v>
      </c>
    </row>
    <row r="37" spans="1:23" ht="12.75" x14ac:dyDescent="0.2">
      <c r="A37" s="2">
        <v>45250.422727638885</v>
      </c>
      <c r="B37" s="3"/>
      <c r="C37" s="3">
        <v>3</v>
      </c>
      <c r="D37" s="3">
        <v>4</v>
      </c>
      <c r="E37" s="3">
        <v>2</v>
      </c>
      <c r="F37" s="3">
        <v>4</v>
      </c>
      <c r="G37" s="3">
        <v>5</v>
      </c>
      <c r="H37" s="3">
        <v>2</v>
      </c>
      <c r="I37" s="3">
        <v>2</v>
      </c>
      <c r="J37" s="3">
        <v>3</v>
      </c>
      <c r="K37" s="3">
        <v>2</v>
      </c>
      <c r="L37" s="3">
        <v>1</v>
      </c>
      <c r="M37" s="3">
        <v>2</v>
      </c>
      <c r="N37" s="3">
        <v>3</v>
      </c>
      <c r="O37" s="3">
        <v>4</v>
      </c>
      <c r="P37">
        <f t="shared" si="0"/>
        <v>2.8461538461538463</v>
      </c>
      <c r="Q37">
        <f t="shared" si="5"/>
        <v>37</v>
      </c>
      <c r="S37">
        <f>IF(AND(Q37&lt;13,Q37&gt;0),Негативний,0)</f>
        <v>0</v>
      </c>
      <c r="T37">
        <f t="shared" si="1"/>
        <v>0</v>
      </c>
      <c r="U37">
        <f t="shared" si="2"/>
        <v>3</v>
      </c>
      <c r="V37">
        <f t="shared" si="3"/>
        <v>0</v>
      </c>
      <c r="W37">
        <f t="shared" si="4"/>
        <v>0</v>
      </c>
    </row>
    <row r="38" spans="1:23" ht="12.75" x14ac:dyDescent="0.2">
      <c r="A38" s="2">
        <v>45250.425765277774</v>
      </c>
      <c r="B38" s="3"/>
      <c r="C38" s="3">
        <v>3</v>
      </c>
      <c r="D38" s="3">
        <v>5</v>
      </c>
      <c r="E38" s="3">
        <v>4</v>
      </c>
      <c r="F38" s="3">
        <v>5</v>
      </c>
      <c r="G38" s="3">
        <v>5</v>
      </c>
      <c r="H38" s="3">
        <v>5</v>
      </c>
      <c r="I38" s="3">
        <v>4</v>
      </c>
      <c r="J38" s="3">
        <v>3</v>
      </c>
      <c r="K38" s="3">
        <v>3</v>
      </c>
      <c r="L38" s="3">
        <v>5</v>
      </c>
      <c r="M38" s="3">
        <v>5</v>
      </c>
      <c r="N38" s="3">
        <v>4</v>
      </c>
      <c r="O38" s="3">
        <v>5</v>
      </c>
      <c r="P38">
        <f t="shared" si="0"/>
        <v>4.3076923076923075</v>
      </c>
      <c r="Q38">
        <f t="shared" si="5"/>
        <v>56</v>
      </c>
      <c r="S38">
        <f>IF(AND(Q38&lt;13,Q38&gt;0),Негативний,0)</f>
        <v>0</v>
      </c>
      <c r="T38">
        <f t="shared" si="1"/>
        <v>0</v>
      </c>
      <c r="U38">
        <f t="shared" si="2"/>
        <v>0</v>
      </c>
      <c r="V38">
        <f t="shared" si="3"/>
        <v>0</v>
      </c>
      <c r="W38">
        <f t="shared" si="4"/>
        <v>5</v>
      </c>
    </row>
    <row r="39" spans="1:23" ht="12.75" x14ac:dyDescent="0.2">
      <c r="A39" s="2">
        <v>45250.485073981486</v>
      </c>
      <c r="B39" s="3"/>
      <c r="C39" s="3">
        <v>2</v>
      </c>
      <c r="D39" s="3">
        <v>3</v>
      </c>
      <c r="E39" s="3">
        <v>2</v>
      </c>
      <c r="F39" s="3">
        <v>4</v>
      </c>
      <c r="G39" s="3">
        <v>4</v>
      </c>
      <c r="H39" s="3">
        <v>3</v>
      </c>
      <c r="I39" s="3">
        <v>2</v>
      </c>
      <c r="J39" s="3">
        <v>2</v>
      </c>
      <c r="K39" s="3">
        <v>2</v>
      </c>
      <c r="L39" s="3">
        <v>1</v>
      </c>
      <c r="M39" s="3">
        <v>2</v>
      </c>
      <c r="N39" s="3">
        <v>3</v>
      </c>
      <c r="O39" s="3">
        <v>2</v>
      </c>
      <c r="P39">
        <f t="shared" si="0"/>
        <v>2.4615384615384617</v>
      </c>
      <c r="Q39">
        <f t="shared" si="5"/>
        <v>32</v>
      </c>
      <c r="S39">
        <f>IF(AND(Q39&lt;13,Q39&gt;0),Негативний,0)</f>
        <v>0</v>
      </c>
      <c r="T39">
        <f t="shared" si="1"/>
        <v>0</v>
      </c>
      <c r="U39">
        <f t="shared" si="2"/>
        <v>3</v>
      </c>
      <c r="V39">
        <f t="shared" si="3"/>
        <v>0</v>
      </c>
      <c r="W39">
        <f t="shared" si="4"/>
        <v>0</v>
      </c>
    </row>
    <row r="40" spans="1:23" ht="12.75" x14ac:dyDescent="0.2">
      <c r="A40" s="2">
        <v>45250.486201481486</v>
      </c>
      <c r="B40" s="3"/>
      <c r="C40" s="3">
        <v>3</v>
      </c>
      <c r="D40" s="3">
        <v>4</v>
      </c>
      <c r="E40" s="3">
        <v>4</v>
      </c>
      <c r="F40" s="3">
        <v>3</v>
      </c>
      <c r="G40" s="3">
        <v>3</v>
      </c>
      <c r="H40" s="3">
        <v>3</v>
      </c>
      <c r="I40" s="3">
        <v>3</v>
      </c>
      <c r="J40" s="3">
        <v>3</v>
      </c>
      <c r="K40" s="3">
        <v>3</v>
      </c>
      <c r="L40" s="3">
        <v>2</v>
      </c>
      <c r="M40" s="3">
        <v>4</v>
      </c>
      <c r="N40" s="3">
        <v>3</v>
      </c>
      <c r="O40" s="3">
        <v>3</v>
      </c>
      <c r="P40">
        <f t="shared" si="0"/>
        <v>3.1538461538461537</v>
      </c>
      <c r="Q40">
        <f t="shared" si="5"/>
        <v>41</v>
      </c>
      <c r="S40">
        <f>IF(AND(Q40&lt;13,Q40&gt;0),Негативний,0)</f>
        <v>0</v>
      </c>
      <c r="T40">
        <f t="shared" si="1"/>
        <v>0</v>
      </c>
      <c r="U40">
        <f t="shared" si="2"/>
        <v>0</v>
      </c>
      <c r="V40">
        <f t="shared" si="3"/>
        <v>4</v>
      </c>
      <c r="W40">
        <f t="shared" si="4"/>
        <v>0</v>
      </c>
    </row>
    <row r="41" spans="1:23" ht="12.75" x14ac:dyDescent="0.2">
      <c r="A41" s="2">
        <v>45250.489577546294</v>
      </c>
      <c r="B41" s="3"/>
      <c r="C41" s="3">
        <v>2</v>
      </c>
      <c r="D41" s="3">
        <v>4</v>
      </c>
      <c r="E41" s="3">
        <v>3</v>
      </c>
      <c r="F41" s="3">
        <v>2</v>
      </c>
      <c r="G41" s="3">
        <v>1</v>
      </c>
      <c r="H41" s="3">
        <v>2</v>
      </c>
      <c r="I41" s="3">
        <v>2</v>
      </c>
      <c r="J41" s="3">
        <v>1</v>
      </c>
      <c r="K41" s="3">
        <v>2</v>
      </c>
      <c r="L41" s="3">
        <v>3</v>
      </c>
      <c r="M41" s="3">
        <v>1</v>
      </c>
      <c r="N41" s="3">
        <v>3</v>
      </c>
      <c r="O41" s="3">
        <v>2</v>
      </c>
      <c r="P41">
        <f t="shared" si="0"/>
        <v>2.1538461538461537</v>
      </c>
      <c r="Q41">
        <f t="shared" si="5"/>
        <v>28</v>
      </c>
      <c r="S41">
        <f>IF(AND(Q41&lt;13,Q41&gt;0),Негативний,0)</f>
        <v>0</v>
      </c>
      <c r="T41">
        <f t="shared" si="1"/>
        <v>0</v>
      </c>
      <c r="U41">
        <f t="shared" si="2"/>
        <v>3</v>
      </c>
      <c r="V41">
        <f t="shared" si="3"/>
        <v>0</v>
      </c>
      <c r="W41">
        <f t="shared" si="4"/>
        <v>0</v>
      </c>
    </row>
    <row r="42" spans="1:23" ht="12.75" x14ac:dyDescent="0.2">
      <c r="A42" s="2">
        <v>45250.864880925925</v>
      </c>
      <c r="B42" s="3"/>
      <c r="C42" s="3">
        <v>3</v>
      </c>
      <c r="D42" s="3">
        <v>5</v>
      </c>
      <c r="E42" s="3">
        <v>3</v>
      </c>
      <c r="F42" s="3">
        <v>3</v>
      </c>
      <c r="G42" s="3">
        <v>5</v>
      </c>
      <c r="H42" s="3">
        <v>3</v>
      </c>
      <c r="I42" s="3">
        <v>3</v>
      </c>
      <c r="J42" s="3">
        <v>2</v>
      </c>
      <c r="K42" s="3">
        <v>3</v>
      </c>
      <c r="L42" s="3">
        <v>1</v>
      </c>
      <c r="M42" s="3">
        <v>3</v>
      </c>
      <c r="N42" s="3">
        <v>4</v>
      </c>
      <c r="O42" s="3">
        <v>3</v>
      </c>
      <c r="P42">
        <f t="shared" si="0"/>
        <v>3.1538461538461537</v>
      </c>
      <c r="Q42">
        <f t="shared" si="5"/>
        <v>41</v>
      </c>
      <c r="S42">
        <f>IF(AND(Q42&lt;13,Q42&gt;0),Негативний,0)</f>
        <v>0</v>
      </c>
      <c r="T42">
        <f t="shared" si="1"/>
        <v>0</v>
      </c>
      <c r="U42">
        <f t="shared" si="2"/>
        <v>0</v>
      </c>
      <c r="V42">
        <f t="shared" si="3"/>
        <v>4</v>
      </c>
      <c r="W42">
        <f t="shared" si="4"/>
        <v>0</v>
      </c>
    </row>
    <row r="43" spans="1:23" ht="12.75" x14ac:dyDescent="0.2">
      <c r="A43" s="2">
        <v>45250.876010081018</v>
      </c>
      <c r="B43" s="3"/>
      <c r="C43" s="3">
        <v>3</v>
      </c>
      <c r="D43" s="3">
        <v>4</v>
      </c>
      <c r="E43" s="3">
        <v>3</v>
      </c>
      <c r="F43" s="3">
        <v>4</v>
      </c>
      <c r="G43" s="3">
        <v>4</v>
      </c>
      <c r="H43" s="3">
        <v>3</v>
      </c>
      <c r="I43" s="3">
        <v>3</v>
      </c>
      <c r="J43" s="3">
        <v>2</v>
      </c>
      <c r="K43" s="3">
        <v>3</v>
      </c>
      <c r="L43" s="3">
        <v>2</v>
      </c>
      <c r="M43" s="3">
        <v>3</v>
      </c>
      <c r="N43" s="3">
        <v>3</v>
      </c>
      <c r="O43" s="3">
        <v>3</v>
      </c>
      <c r="P43">
        <f t="shared" si="0"/>
        <v>3.0769230769230771</v>
      </c>
      <c r="Q43">
        <f t="shared" si="5"/>
        <v>40</v>
      </c>
      <c r="S43">
        <f>IF(AND(Q43&lt;13,Q43&gt;0),Негативний,0)</f>
        <v>0</v>
      </c>
      <c r="T43">
        <f t="shared" si="1"/>
        <v>0</v>
      </c>
      <c r="U43">
        <f t="shared" si="2"/>
        <v>0</v>
      </c>
      <c r="V43">
        <f t="shared" si="3"/>
        <v>4</v>
      </c>
      <c r="W43">
        <f t="shared" si="4"/>
        <v>0</v>
      </c>
    </row>
    <row r="44" spans="1:23" ht="12.75" x14ac:dyDescent="0.2">
      <c r="A44" s="2">
        <v>45250.909982523153</v>
      </c>
      <c r="B44" s="3"/>
      <c r="C44" s="3">
        <v>3</v>
      </c>
      <c r="D44" s="3">
        <v>5</v>
      </c>
      <c r="E44" s="3">
        <v>4</v>
      </c>
      <c r="F44" s="3">
        <v>5</v>
      </c>
      <c r="G44" s="3">
        <v>5</v>
      </c>
      <c r="H44" s="3">
        <v>4</v>
      </c>
      <c r="I44" s="3">
        <v>4</v>
      </c>
      <c r="J44" s="3">
        <v>3</v>
      </c>
      <c r="K44" s="3">
        <v>4</v>
      </c>
      <c r="L44" s="3">
        <v>3</v>
      </c>
      <c r="M44" s="3">
        <v>4</v>
      </c>
      <c r="N44" s="3">
        <v>4</v>
      </c>
      <c r="O44" s="3">
        <v>4</v>
      </c>
      <c r="P44">
        <f t="shared" si="0"/>
        <v>4</v>
      </c>
      <c r="Q44">
        <f t="shared" si="5"/>
        <v>52</v>
      </c>
      <c r="S44">
        <f>IF(AND(Q44&lt;13,Q44&gt;0),Негативний,0)</f>
        <v>0</v>
      </c>
      <c r="T44">
        <f t="shared" si="1"/>
        <v>0</v>
      </c>
      <c r="U44">
        <f t="shared" si="2"/>
        <v>0</v>
      </c>
      <c r="V44">
        <f t="shared" si="3"/>
        <v>0</v>
      </c>
      <c r="W44">
        <f t="shared" si="4"/>
        <v>0</v>
      </c>
    </row>
    <row r="45" spans="1:23" ht="12.75" x14ac:dyDescent="0.2">
      <c r="A45" s="2">
        <v>45251.348827372683</v>
      </c>
      <c r="B45" s="3"/>
      <c r="C45" s="3">
        <v>3</v>
      </c>
      <c r="D45" s="3">
        <v>5</v>
      </c>
      <c r="E45" s="3">
        <v>4</v>
      </c>
      <c r="F45" s="3">
        <v>4</v>
      </c>
      <c r="G45" s="3">
        <v>5</v>
      </c>
      <c r="H45" s="3">
        <v>4</v>
      </c>
      <c r="I45" s="3">
        <v>5</v>
      </c>
      <c r="J45" s="3">
        <v>3</v>
      </c>
      <c r="K45" s="3">
        <v>4</v>
      </c>
      <c r="L45" s="3">
        <v>3</v>
      </c>
      <c r="M45" s="3">
        <v>4</v>
      </c>
      <c r="N45" s="3">
        <v>5</v>
      </c>
      <c r="O45" s="3">
        <v>3</v>
      </c>
      <c r="P45">
        <f t="shared" si="0"/>
        <v>4</v>
      </c>
      <c r="Q45">
        <f t="shared" si="5"/>
        <v>52</v>
      </c>
      <c r="S45">
        <f>IF(AND(Q45&lt;13,Q45&gt;0),Негативний,0)</f>
        <v>0</v>
      </c>
      <c r="T45">
        <f t="shared" si="1"/>
        <v>0</v>
      </c>
      <c r="U45">
        <f t="shared" si="2"/>
        <v>0</v>
      </c>
      <c r="V45">
        <f t="shared" si="3"/>
        <v>0</v>
      </c>
      <c r="W45">
        <f t="shared" si="4"/>
        <v>0</v>
      </c>
    </row>
    <row r="46" spans="1:23" ht="12.75" x14ac:dyDescent="0.2">
      <c r="A46" s="2">
        <v>45251.365540486113</v>
      </c>
      <c r="B46" s="3"/>
      <c r="C46" s="3">
        <v>2</v>
      </c>
      <c r="D46" s="3">
        <v>4</v>
      </c>
      <c r="E46" s="3">
        <v>5</v>
      </c>
      <c r="F46" s="3">
        <v>4</v>
      </c>
      <c r="G46" s="3">
        <v>5</v>
      </c>
      <c r="H46" s="3">
        <v>5</v>
      </c>
      <c r="I46" s="3">
        <v>5</v>
      </c>
      <c r="J46" s="3">
        <v>4</v>
      </c>
      <c r="K46" s="3">
        <v>4</v>
      </c>
      <c r="L46" s="3">
        <v>4</v>
      </c>
      <c r="M46" s="3">
        <v>5</v>
      </c>
      <c r="N46" s="3">
        <v>5</v>
      </c>
      <c r="O46" s="3">
        <v>5</v>
      </c>
      <c r="P46">
        <f t="shared" si="0"/>
        <v>4.384615384615385</v>
      </c>
      <c r="Q46">
        <f t="shared" si="5"/>
        <v>57</v>
      </c>
      <c r="S46">
        <f>IF(AND(Q46&lt;13,Q46&gt;0),Негативний,0)</f>
        <v>0</v>
      </c>
      <c r="T46">
        <f t="shared" si="1"/>
        <v>0</v>
      </c>
      <c r="U46">
        <f t="shared" si="2"/>
        <v>0</v>
      </c>
      <c r="V46">
        <f t="shared" si="3"/>
        <v>0</v>
      </c>
      <c r="W46">
        <f t="shared" si="4"/>
        <v>5</v>
      </c>
    </row>
    <row r="47" spans="1:23" ht="12.75" x14ac:dyDescent="0.2">
      <c r="A47" s="2">
        <v>45251.850216701394</v>
      </c>
      <c r="B47" s="3"/>
      <c r="C47" s="3">
        <v>3</v>
      </c>
      <c r="D47" s="3">
        <v>4</v>
      </c>
      <c r="E47" s="3">
        <v>5</v>
      </c>
      <c r="F47" s="3">
        <v>4</v>
      </c>
      <c r="G47" s="3">
        <v>5</v>
      </c>
      <c r="H47" s="3">
        <v>5</v>
      </c>
      <c r="I47" s="3">
        <v>2</v>
      </c>
      <c r="J47" s="3">
        <v>5</v>
      </c>
      <c r="K47" s="3">
        <v>4</v>
      </c>
      <c r="L47" s="3">
        <v>2</v>
      </c>
      <c r="M47" s="3">
        <v>5</v>
      </c>
      <c r="N47" s="3">
        <v>5</v>
      </c>
      <c r="O47" s="3">
        <v>3</v>
      </c>
      <c r="P47">
        <f t="shared" si="0"/>
        <v>4</v>
      </c>
      <c r="Q47">
        <f t="shared" si="5"/>
        <v>52</v>
      </c>
      <c r="S47">
        <f>IF(AND(Q47&lt;13,Q47&gt;0),Негативний,0)</f>
        <v>0</v>
      </c>
      <c r="T47">
        <f t="shared" si="1"/>
        <v>0</v>
      </c>
      <c r="U47">
        <f t="shared" si="2"/>
        <v>0</v>
      </c>
      <c r="V47">
        <f t="shared" si="3"/>
        <v>0</v>
      </c>
      <c r="W47">
        <f t="shared" si="4"/>
        <v>0</v>
      </c>
    </row>
    <row r="48" spans="1:23" ht="15.75" customHeight="1" x14ac:dyDescent="0.2">
      <c r="A48" s="4"/>
      <c r="C48">
        <f>SUM(C2:C47)</f>
        <v>155</v>
      </c>
      <c r="D48">
        <f t="shared" ref="D48:O48" si="6">SUM(D2:D47)</f>
        <v>196</v>
      </c>
      <c r="E48">
        <f t="shared" si="6"/>
        <v>173</v>
      </c>
      <c r="F48">
        <f t="shared" si="6"/>
        <v>169</v>
      </c>
      <c r="G48">
        <f t="shared" si="6"/>
        <v>202</v>
      </c>
      <c r="H48">
        <f t="shared" si="6"/>
        <v>175</v>
      </c>
      <c r="I48">
        <f t="shared" si="6"/>
        <v>163</v>
      </c>
      <c r="J48">
        <f t="shared" si="6"/>
        <v>144</v>
      </c>
      <c r="K48">
        <f t="shared" si="6"/>
        <v>156</v>
      </c>
      <c r="L48">
        <f t="shared" si="6"/>
        <v>118</v>
      </c>
      <c r="M48">
        <f t="shared" si="6"/>
        <v>170</v>
      </c>
      <c r="N48">
        <f t="shared" si="6"/>
        <v>173</v>
      </c>
      <c r="O48">
        <f t="shared" si="6"/>
        <v>153</v>
      </c>
      <c r="S48">
        <f>SUM(S2:S47)</f>
        <v>0</v>
      </c>
      <c r="T48">
        <f>SUM(T2:T47)</f>
        <v>2</v>
      </c>
      <c r="U48">
        <f t="shared" ref="U48:W48" si="7">SUM(U2:U47)</f>
        <v>24</v>
      </c>
      <c r="V48">
        <f t="shared" si="7"/>
        <v>72</v>
      </c>
      <c r="W48">
        <f t="shared" si="7"/>
        <v>70</v>
      </c>
    </row>
    <row r="49" spans="1:23" ht="15.75" customHeight="1" x14ac:dyDescent="0.2">
      <c r="C49">
        <f>AVERAGE(C2:C47)</f>
        <v>3.3695652173913042</v>
      </c>
      <c r="D49">
        <f t="shared" ref="D49:Q49" si="8">AVERAGE(D2:D47)</f>
        <v>4.2608695652173916</v>
      </c>
      <c r="E49">
        <f t="shared" si="8"/>
        <v>3.7608695652173911</v>
      </c>
      <c r="F49">
        <f t="shared" si="8"/>
        <v>3.6739130434782608</v>
      </c>
      <c r="G49">
        <f t="shared" si="8"/>
        <v>4.3913043478260869</v>
      </c>
      <c r="H49">
        <f t="shared" si="8"/>
        <v>3.8043478260869565</v>
      </c>
      <c r="I49">
        <f t="shared" si="8"/>
        <v>3.5434782608695654</v>
      </c>
      <c r="J49">
        <f t="shared" si="8"/>
        <v>3.1304347826086958</v>
      </c>
      <c r="K49">
        <f t="shared" si="8"/>
        <v>3.3913043478260869</v>
      </c>
      <c r="L49">
        <f t="shared" si="8"/>
        <v>2.5652173913043477</v>
      </c>
      <c r="M49">
        <f t="shared" si="8"/>
        <v>3.6956521739130435</v>
      </c>
      <c r="N49">
        <f t="shared" si="8"/>
        <v>3.7608695652173911</v>
      </c>
      <c r="O49">
        <f t="shared" si="8"/>
        <v>3.3260869565217392</v>
      </c>
      <c r="P49">
        <f t="shared" si="8"/>
        <v>3.5903010033444818</v>
      </c>
      <c r="Q49">
        <f t="shared" si="8"/>
        <v>46.673913043478258</v>
      </c>
      <c r="S49" s="4" t="s">
        <v>24</v>
      </c>
      <c r="T49" s="4" t="s">
        <v>25</v>
      </c>
      <c r="U49" s="4" t="s">
        <v>26</v>
      </c>
      <c r="V49" s="4" t="s">
        <v>27</v>
      </c>
      <c r="W49" s="4" t="s">
        <v>28</v>
      </c>
    </row>
    <row r="50" spans="1:23" ht="15.75" customHeight="1" x14ac:dyDescent="0.2">
      <c r="S50">
        <v>0</v>
      </c>
      <c r="T50">
        <f>T48/2</f>
        <v>1</v>
      </c>
      <c r="U50">
        <f>U48/3</f>
        <v>8</v>
      </c>
      <c r="V50">
        <f>V48/4</f>
        <v>18</v>
      </c>
      <c r="W50">
        <f>W48/5</f>
        <v>14</v>
      </c>
    </row>
    <row r="53" spans="1:23" ht="15.75" customHeight="1" x14ac:dyDescent="0.2">
      <c r="A53" s="4"/>
    </row>
  </sheetData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>
      <selection activeCell="A42" sqref="A42"/>
    </sheetView>
  </sheetViews>
  <sheetFormatPr defaultRowHeight="12.75" x14ac:dyDescent="0.2"/>
  <cols>
    <col min="1" max="1" width="45.5703125" customWidth="1"/>
  </cols>
  <sheetData>
    <row r="1" spans="1:15" x14ac:dyDescent="0.2">
      <c r="A1" s="4"/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</row>
    <row r="2" spans="1:15" x14ac:dyDescent="0.2">
      <c r="A2" s="4" t="s">
        <v>16</v>
      </c>
      <c r="B2">
        <v>3.3695652173913042</v>
      </c>
      <c r="C2">
        <v>4.2608695652173916</v>
      </c>
      <c r="D2">
        <v>3.7608695652173911</v>
      </c>
      <c r="E2">
        <v>3.6739130434782608</v>
      </c>
      <c r="F2">
        <v>4.3913043478260869</v>
      </c>
      <c r="G2">
        <v>3.8043478260869565</v>
      </c>
      <c r="H2">
        <v>3.5434782608695654</v>
      </c>
      <c r="I2">
        <v>3.1304347826086958</v>
      </c>
      <c r="J2">
        <v>3.3913043478260869</v>
      </c>
      <c r="K2">
        <v>2.5652173913043477</v>
      </c>
      <c r="L2">
        <v>3.6956521739130435</v>
      </c>
      <c r="M2">
        <v>3.7608695652173911</v>
      </c>
      <c r="N2">
        <v>3.3260869565217392</v>
      </c>
      <c r="O2">
        <v>3.5903010033444818</v>
      </c>
    </row>
    <row r="7" spans="1:15" x14ac:dyDescent="0.2">
      <c r="A7" s="4" t="s">
        <v>18</v>
      </c>
      <c r="B7">
        <f>AVERAGE('Ответы на форму (1)'!D49,'Ответы на форму (1)'!F49,'Ответы на форму (1)'!H49,'Ответы на форму (1)'!J49,'Ответы на форму (1)'!O49)</f>
        <v>3.6391304347826088</v>
      </c>
    </row>
    <row r="8" spans="1:15" ht="15" x14ac:dyDescent="0.25">
      <c r="A8" s="6" t="s">
        <v>22</v>
      </c>
      <c r="B8">
        <f>AVERAGE(F2,I2,N2)</f>
        <v>3.6159420289855078</v>
      </c>
    </row>
    <row r="9" spans="1:15" x14ac:dyDescent="0.2">
      <c r="A9" s="5" t="s">
        <v>19</v>
      </c>
      <c r="B9">
        <f>AVERAGE(B2,D2,J2)</f>
        <v>3.5072463768115938</v>
      </c>
    </row>
    <row r="10" spans="1:15" x14ac:dyDescent="0.2">
      <c r="A10" s="5" t="s">
        <v>20</v>
      </c>
      <c r="B10">
        <f>AVERAGE(D2,E2,F2,G2,I2)</f>
        <v>3.7521739130434781</v>
      </c>
    </row>
    <row r="11" spans="1:15" x14ac:dyDescent="0.2">
      <c r="A11" s="4" t="s">
        <v>21</v>
      </c>
      <c r="B11">
        <f>AVERAGE(H2,K2,M2)</f>
        <v>3.2898550724637681</v>
      </c>
    </row>
    <row r="12" spans="1:15" x14ac:dyDescent="0.2">
      <c r="A12" s="4" t="s">
        <v>23</v>
      </c>
      <c r="B12">
        <f>AVERAGE(C2,D2,G2,I2)</f>
        <v>3.7391304347826089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Ответы на форму (1)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ProffMan .</cp:lastModifiedBy>
  <dcterms:created xsi:type="dcterms:W3CDTF">2023-11-23T10:09:43Z</dcterms:created>
  <dcterms:modified xsi:type="dcterms:W3CDTF">2023-11-23T10:37:47Z</dcterms:modified>
</cp:coreProperties>
</file>